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ennifer Ross\Desktop\Audit Files\"/>
    </mc:Choice>
  </mc:AlternateContent>
  <xr:revisionPtr revIDLastSave="0" documentId="13_ncr:1_{2E3749FE-B837-485C-9D32-19B88509FC26}" xr6:coauthVersionLast="47" xr6:coauthVersionMax="47" xr10:uidLastSave="{00000000-0000-0000-0000-000000000000}"/>
  <workbookProtection workbookAlgorithmName="SHA-512" workbookHashValue="qXcm39DLqMVEOFg4QDhCqOfwa2WciNnIMtVHELv0D6gERJ74I6J5IB6sVTrGu1c8xVYS7JBFb/BKEUVbEQdoSg==" workbookSaltValue="MOTZrCiFQ8wpVgkWAkOrlg==" workbookSpinCount="100000" lockStructure="1"/>
  <bookViews>
    <workbookView xWindow="-120" yWindow="-120" windowWidth="20730" windowHeight="11160" xr2:uid="{A58B645D-B7D3-4E4E-8DFA-DB3AD43AAE34}"/>
  </bookViews>
  <sheets>
    <sheet name="Change 2016-2024 Nat and by LA" sheetId="1" r:id="rId1"/>
    <sheet name="Annual &amp; Cumulative Change 2016" sheetId="2" r:id="rId2"/>
    <sheet name="New Registrations &amp; Cancellatio" sheetId="13" r:id="rId3"/>
    <sheet name="Decline Actual &amp; Projected in %" sheetId="10" r:id="rId4"/>
    <sheet name="Decline Actual &amp; Projected Nos" sheetId="11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M44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8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8" i="1"/>
  <c r="M5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5" i="1"/>
  <c r="J38" i="1"/>
  <c r="C44" i="13"/>
  <c r="D44" i="13"/>
  <c r="E44" i="13"/>
  <c r="F44" i="13"/>
  <c r="G44" i="13"/>
  <c r="H44" i="13"/>
  <c r="I44" i="13"/>
  <c r="B44" i="13"/>
  <c r="H21" i="13" l="1"/>
  <c r="G21" i="13"/>
  <c r="F21" i="13"/>
  <c r="E21" i="13"/>
  <c r="D21" i="13"/>
  <c r="C21" i="13"/>
  <c r="B21" i="13"/>
  <c r="H5" i="13"/>
  <c r="G5" i="13"/>
  <c r="F5" i="13"/>
  <c r="E5" i="13"/>
  <c r="D5" i="13"/>
  <c r="C5" i="13"/>
  <c r="B5" i="13"/>
  <c r="F12" i="2" l="1"/>
  <c r="G12" i="2" s="1"/>
  <c r="I38" i="1"/>
  <c r="B38" i="1" l="1"/>
  <c r="F6" i="2" l="1"/>
  <c r="F7" i="2"/>
  <c r="G7" i="2" s="1"/>
  <c r="F8" i="2"/>
  <c r="G8" i="2" s="1"/>
  <c r="F9" i="2"/>
  <c r="G9" i="2" s="1"/>
  <c r="F10" i="2"/>
  <c r="G10" i="2" s="1"/>
  <c r="F11" i="2"/>
  <c r="G11" i="2" s="1"/>
  <c r="C9" i="11"/>
  <c r="C10" i="11"/>
  <c r="C11" i="11"/>
  <c r="C12" i="11"/>
  <c r="C13" i="11"/>
  <c r="C9" i="10"/>
  <c r="C11" i="10"/>
  <c r="C13" i="10"/>
  <c r="C10" i="10"/>
  <c r="C12" i="10"/>
  <c r="H7" i="2" l="1"/>
  <c r="I7" i="2" s="1"/>
  <c r="G6" i="2"/>
  <c r="H6" i="2"/>
  <c r="I6" i="2" s="1"/>
  <c r="H8" i="2" l="1"/>
  <c r="I8" i="2" s="1"/>
  <c r="H9" i="2" l="1"/>
  <c r="H10" i="2" s="1"/>
  <c r="I9" i="2" l="1"/>
  <c r="I10" i="2"/>
  <c r="H11" i="2"/>
  <c r="H38" i="1"/>
  <c r="F38" i="1"/>
  <c r="D38" i="1"/>
  <c r="C38" i="1"/>
  <c r="I11" i="2" l="1"/>
  <c r="H12" i="2"/>
  <c r="E38" i="1"/>
  <c r="G38" i="1"/>
  <c r="H13" i="2" l="1"/>
  <c r="I13" i="2" s="1"/>
  <c r="I12" i="2"/>
</calcChain>
</file>

<file path=xl/sharedStrings.xml><?xml version="1.0" encoding="utf-8"?>
<sst xmlns="http://schemas.openxmlformats.org/spreadsheetml/2006/main" count="85" uniqueCount="79">
  <si>
    <t>Local Authority</t>
  </si>
  <si>
    <t>No. of childminders in each area as at July 2021</t>
  </si>
  <si>
    <t>Aberdeen City</t>
  </si>
  <si>
    <t>Aberdeenshire</t>
  </si>
  <si>
    <t>Angus</t>
  </si>
  <si>
    <t>Argyll &amp;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</si>
  <si>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</si>
  <si>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</si>
  <si>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</si>
  <si>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</si>
  <si>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</si>
  <si>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</si>
  <si>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</si>
  <si>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Edinburgh City</t>
  </si>
  <si>
    <t>Falkirk</t>
  </si>
  <si>
    <t>Fife</t>
  </si>
  <si>
    <t>Glasgow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</si>
  <si>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</si>
  <si>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</si>
  <si>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</si>
  <si>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</si>
  <si>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</si>
  <si>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</si>
  <si>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</si>
  <si>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</si>
  <si>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</si>
  <si>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</si>
  <si>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South Ayrshire</t>
  </si>
  <si>
    <t>South Lanarkshire</t>
  </si>
  <si>
    <t>Stirling</t>
  </si>
  <si>
    <t>West Dunbartonshire</t>
  </si>
  <si>
    <t>West Lothian</t>
  </si>
  <si>
    <t>No. of childminders in each area as at July 2019</t>
  </si>
  <si>
    <t>No. of childminders in each area as at July 2018</t>
  </si>
  <si>
    <t>No. of childminders in each area as at July 2017</t>
  </si>
  <si>
    <t>No. of childminders in each area as at July 2020</t>
  </si>
  <si>
    <t>Shetland Islands</t>
  </si>
  <si>
    <t xml:space="preserve">TOTAL </t>
  </si>
  <si>
    <t>Source: Early Learning and Childcare Statistics, Care Inspectorate</t>
  </si>
  <si>
    <t>Western Isles /Comhairle</t>
  </si>
  <si>
    <t>nan Eilean Siar</t>
  </si>
  <si>
    <t>No. of childminders in each area as at July 2022</t>
  </si>
  <si>
    <t>Timeline</t>
  </si>
  <si>
    <t>Values</t>
  </si>
  <si>
    <t>Forecast</t>
  </si>
  <si>
    <t>%</t>
  </si>
  <si>
    <t>CHANGE IN LAST YEAR</t>
  </si>
  <si>
    <t>Number</t>
  </si>
  <si>
    <t>Annual Change (%)</t>
  </si>
  <si>
    <t>(n)</t>
  </si>
  <si>
    <t>No. of childminders in each area as at July 2016</t>
  </si>
  <si>
    <t>CHANGE SINCE 2016</t>
  </si>
  <si>
    <t>Childminding Workforce: Annual &amp; Cumulative Change Since 2016</t>
  </si>
  <si>
    <t>Annual Change (n)</t>
  </si>
  <si>
    <t>Cumulative Change Since 2016</t>
  </si>
  <si>
    <t>Sources: Actual: Early Learning and Childcare Statistics, Care Inspectorate; Projected: SCMA based on CI data</t>
  </si>
  <si>
    <t>No. of childminders in each area as at July 2023</t>
  </si>
  <si>
    <t>Childminding Workforce: annual losses</t>
  </si>
  <si>
    <t>Childminding Workforce: new registrations and cancellations</t>
  </si>
  <si>
    <t>Date Range</t>
  </si>
  <si>
    <t>Total</t>
  </si>
  <si>
    <t>Numbers lost</t>
  </si>
  <si>
    <t>Annual % decline</t>
  </si>
  <si>
    <t>Changes in the Childminding Workforce 2016-24</t>
  </si>
  <si>
    <t>No. of childminders in each area as at July 2024</t>
  </si>
  <si>
    <t>Change in numbers since last audit (2023)</t>
  </si>
  <si>
    <t>Percentage change since last audit (2023)</t>
  </si>
  <si>
    <t>Change in numbers in last  8 years</t>
  </si>
  <si>
    <t>Percentage change in last  8 Years</t>
  </si>
  <si>
    <t>New Childminding Registrations</t>
  </si>
  <si>
    <r>
      <rPr>
        <b/>
        <sz val="12"/>
        <color theme="1"/>
        <rFont val="Calibri"/>
        <family val="2"/>
        <scheme val="minor"/>
      </rPr>
      <t xml:space="preserve">Cancelled Registrations   </t>
    </r>
    <r>
      <rPr>
        <b/>
        <sz val="11"/>
        <color theme="1"/>
        <rFont val="Calibri"/>
        <family val="2"/>
        <scheme val="minor"/>
      </rPr>
      <t xml:space="preserve">   </t>
    </r>
  </si>
  <si>
    <t xml:space="preserve">Cancelled &amp; New Registrations Combined (including net loss) </t>
  </si>
  <si>
    <t>Cancelled Registrations</t>
  </si>
  <si>
    <t>New Registrations</t>
  </si>
  <si>
    <t>Net loss</t>
  </si>
  <si>
    <t>Net Loss</t>
  </si>
  <si>
    <t>*85 (24%) of the new registrations in the years of 1 August 2022 - 31 July 2023 and 1 August 2023 - 31 July 2024 came through SCMA's recruitment pilots.</t>
  </si>
  <si>
    <t>Average spaces per childminder</t>
  </si>
  <si>
    <t>Total 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</si>
</sst>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Gill Sans MT"/>
      <family val="2"/>
    </font>
    <font>
      <i/>
      <sz val="11"/>
      <color rgb="FF000000"/>
      <name val="Calibri"/>
      <family val="2"/>
    </font>
    <font>
      <sz val="10"/>
      <name val="MS Sans Serif"/>
      <family val="2"/>
    </font>
    <font>
      <i/>
      <sz val="11"/>
      <color theme="1"/>
      <name val="Calibri"/>
      <family val="2"/>
      <scheme val="minor"/>
    </font>
    <font>
      <sz val="10"/>
      <name val="Gill Sans MT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9">
    <xf numFmtId="0" fontId="0" fillId="0" borderId="0" xfId="0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9" fillId="0" borderId="0" xfId="0" applyFont="1"/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10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/>
    <xf numFmtId="1" fontId="0" fillId="0" borderId="0" xfId="0" applyNumberFormat="1"/>
    <xf numFmtId="17" fontId="11" fillId="0" borderId="0" xfId="0" applyNumberFormat="1" applyFont="1"/>
    <xf numFmtId="0" fontId="11" fillId="0" borderId="0" xfId="0" applyFont="1"/>
    <xf numFmtId="0" fontId="0" fillId="0" borderId="4" xfId="0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17" fontId="0" fillId="0" borderId="4" xfId="0" applyNumberFormat="1" applyBorder="1"/>
    <xf numFmtId="165" fontId="0" fillId="0" borderId="4" xfId="0" applyNumberFormat="1" applyBorder="1"/>
    <xf numFmtId="1" fontId="0" fillId="0" borderId="4" xfId="0" applyNumberFormat="1" applyBorder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4" fillId="0" borderId="0" xfId="0" applyFont="1"/>
    <xf numFmtId="10" fontId="0" fillId="0" borderId="4" xfId="0" applyNumberFormat="1" applyBorder="1"/>
    <xf numFmtId="0" fontId="1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16" fillId="0" borderId="0" xfId="0" applyFont="1"/>
    <xf numFmtId="1" fontId="7" fillId="0" borderId="0" xfId="0" applyNumberFormat="1" applyFont="1" applyAlignment="1">
      <alignment horizontal="center"/>
    </xf>
    <xf numFmtId="1" fontId="2" fillId="0" borderId="4" xfId="0" applyNumberFormat="1" applyFont="1" applyBorder="1" applyAlignment="1">
      <alignment horizontal="center"/>
    </xf>
    <xf numFmtId="10" fontId="13" fillId="0" borderId="0" xfId="0" applyNumberFormat="1" applyFont="1"/>
    <xf numFmtId="0" fontId="5" fillId="0" borderId="7" xfId="0" applyFont="1" applyBorder="1" applyAlignment="1">
      <alignment horizontal="center"/>
    </xf>
    <xf numFmtId="165" fontId="0" fillId="0" borderId="0" xfId="0" applyNumberFormat="1"/>
    <xf numFmtId="0" fontId="2" fillId="0" borderId="4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" fontId="18" fillId="0" borderId="0" xfId="0" applyNumberFormat="1" applyFont="1"/>
    <xf numFmtId="0" fontId="7" fillId="0" borderId="4" xfId="0" applyFont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165" fontId="19" fillId="2" borderId="4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165" fontId="20" fillId="2" borderId="4" xfId="0" applyNumberFormat="1" applyFont="1" applyFill="1" applyBorder="1" applyAlignment="1">
      <alignment horizontal="center"/>
    </xf>
    <xf numFmtId="10" fontId="4" fillId="0" borderId="0" xfId="0" applyNumberFormat="1" applyFont="1"/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3" xfId="1" xr:uid="{532773AF-8401-47A3-B390-C3925AADECE4}"/>
  </cellStyles>
  <dxfs count="3">
    <dxf>
      <numFmt numFmtId="22" formatCode="mmm\-yy"/>
    </dxf>
    <dxf>
      <numFmt numFmtId="14" formatCode="0.00%"/>
    </dxf>
    <dxf>
      <numFmt numFmtId="22" formatCode="mmm\-yy"/>
    </dxf>
  </dxfs>
  <tableStyles count="0" defaultTableStyle="TableStyleMedium2" defaultPivotStyle="PivotStyleLight16"/>
  <colors>
    <mruColors>
      <color rgb="FF00FF00"/>
      <color rgb="FF17E2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Childminding</a:t>
            </a:r>
            <a:r>
              <a:rPr lang="en-GB" baseline="0"/>
              <a:t> Workforce: Net Losses Annually</a:t>
            </a:r>
          </a:p>
          <a:p>
            <a:pPr>
              <a:defRPr/>
            </a:pPr>
            <a:r>
              <a:rPr lang="en-GB" baseline="0"/>
              <a:t> (year ending 31 July)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Number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'Change 2016-2024 Nat and by LA'!$A$48:$A$55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'Change 2016-2024 Nat and by LA'!$B$48:$B$55</c:f>
              <c:numCache>
                <c:formatCode>General</c:formatCode>
                <c:ptCount val="8"/>
                <c:pt idx="0">
                  <c:v>-192</c:v>
                </c:pt>
                <c:pt idx="1">
                  <c:v>-264</c:v>
                </c:pt>
                <c:pt idx="2">
                  <c:v>-296</c:v>
                </c:pt>
                <c:pt idx="3">
                  <c:v>-292</c:v>
                </c:pt>
                <c:pt idx="4">
                  <c:v>-413</c:v>
                </c:pt>
                <c:pt idx="5">
                  <c:v>-469</c:v>
                </c:pt>
                <c:pt idx="6">
                  <c:v>-347</c:v>
                </c:pt>
                <c:pt idx="7">
                  <c:v>-210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0-471F-8927-05E984067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2039503"/>
        <c:axId val="1352043343"/>
      </c:lineChart>
      <c:catAx>
        <c:axId val="13520395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52043343"/>
        <c:crosses val="autoZero"/>
        <c:auto val="1"/>
        <c:lblAlgn val="ctr"/>
        <c:lblOffset val="100"/>
        <c:noMultiLvlLbl val="1"/>
      </c:catAx>
      <c:valAx>
        <c:axId val="1352043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0395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Childminding Workforce: New Registrations Annually (year ending 31 July)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Number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'New Registrations &amp; Cancellatio'!$B$4:$I$4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'New Registrations &amp; Cancellatio'!$B$5:$I$5</c:f>
              <c:numCache>
                <c:formatCode>0</c:formatCode>
                <c:ptCount val="8"/>
                <c:pt idx="0">
                  <c:v>535</c:v>
                </c:pt>
                <c:pt idx="1">
                  <c:v>409</c:v>
                </c:pt>
                <c:pt idx="2">
                  <c:v>362</c:v>
                </c:pt>
                <c:pt idx="3">
                  <c:v>256</c:v>
                </c:pt>
                <c:pt idx="4">
                  <c:v>177</c:v>
                </c:pt>
                <c:pt idx="5">
                  <c:v>151</c:v>
                </c:pt>
                <c:pt idx="6">
                  <c:v>165</c:v>
                </c:pt>
                <c:pt idx="7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D-4635-B2B3-EB018769F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631456"/>
        <c:axId val="764438832"/>
      </c:lineChart>
      <c:catAx>
        <c:axId val="7646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438832"/>
        <c:crosses val="autoZero"/>
        <c:auto val="1"/>
        <c:lblAlgn val="ctr"/>
        <c:lblOffset val="100"/>
        <c:noMultiLvlLbl val="0"/>
      </c:catAx>
      <c:valAx>
        <c:axId val="7644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31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Childminding</a:t>
            </a:r>
            <a:r>
              <a:rPr lang="en-GB" baseline="0"/>
              <a:t> Workforce: Cancelled Registrations Annually (year ending 31 July)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Number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'New Registrations &amp; Cancellatio'!$B$20:$I$20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'New Registrations &amp; Cancellatio'!$B$21:$I$21</c:f>
              <c:numCache>
                <c:formatCode>0</c:formatCode>
                <c:ptCount val="8"/>
                <c:pt idx="0">
                  <c:v>777</c:v>
                </c:pt>
                <c:pt idx="1">
                  <c:v>693</c:v>
                </c:pt>
                <c:pt idx="2">
                  <c:v>679</c:v>
                </c:pt>
                <c:pt idx="3">
                  <c:v>556</c:v>
                </c:pt>
                <c:pt idx="4">
                  <c:v>536</c:v>
                </c:pt>
                <c:pt idx="5">
                  <c:v>648</c:v>
                </c:pt>
                <c:pt idx="6">
                  <c:v>508</c:v>
                </c:pt>
                <c:pt idx="7" formatCode="General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0-409A-9D73-95EE09D09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103760"/>
        <c:axId val="797104240"/>
      </c:lineChart>
      <c:catAx>
        <c:axId val="79710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104240"/>
        <c:crosses val="autoZero"/>
        <c:auto val="1"/>
        <c:lblAlgn val="ctr"/>
        <c:lblOffset val="100"/>
        <c:noMultiLvlLbl val="0"/>
      </c:catAx>
      <c:valAx>
        <c:axId val="79710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103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Childminding</a:t>
            </a:r>
            <a:r>
              <a:rPr lang="en-GB" baseline="0"/>
              <a:t> Workforce: Cancelled &amp; New Registrations 2017-24 (year ending 31 July)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Cancelled Registrations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'[2]Registrations and Cancellations'!$B$10:$I$10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'[2]Registrations and Cancellations'!$B$11:$I$11</c:f>
              <c:numCache>
                <c:formatCode>General</c:formatCode>
                <c:ptCount val="8"/>
                <c:pt idx="0">
                  <c:v>777</c:v>
                </c:pt>
                <c:pt idx="1">
                  <c:v>693</c:v>
                </c:pt>
                <c:pt idx="2">
                  <c:v>679</c:v>
                </c:pt>
                <c:pt idx="3">
                  <c:v>556</c:v>
                </c:pt>
                <c:pt idx="4">
                  <c:v>536</c:v>
                </c:pt>
                <c:pt idx="5">
                  <c:v>648</c:v>
                </c:pt>
                <c:pt idx="6">
                  <c:v>508</c:v>
                </c:pt>
                <c:pt idx="7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7-4874-8660-265793A6F2AB}"/>
            </c:ext>
          </c:extLst>
        </c:ser>
        <c:ser>
          <c:idx val="1"/>
          <c:order val="1"/>
          <c:tx>
            <c:v>New Registrations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'[2]Registrations and Cancellations'!$B$10:$I$10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'[2]Registrations and Cancellations'!$B$12:$I$12</c:f>
              <c:numCache>
                <c:formatCode>General</c:formatCode>
                <c:ptCount val="8"/>
                <c:pt idx="0">
                  <c:v>535</c:v>
                </c:pt>
                <c:pt idx="1">
                  <c:v>409</c:v>
                </c:pt>
                <c:pt idx="2">
                  <c:v>362</c:v>
                </c:pt>
                <c:pt idx="3">
                  <c:v>256</c:v>
                </c:pt>
                <c:pt idx="4">
                  <c:v>177</c:v>
                </c:pt>
                <c:pt idx="5">
                  <c:v>151</c:v>
                </c:pt>
                <c:pt idx="6">
                  <c:v>165</c:v>
                </c:pt>
                <c:pt idx="7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7-4874-8660-265793A6F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0726383"/>
        <c:axId val="780729743"/>
      </c:lineChart>
      <c:catAx>
        <c:axId val="78072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729743"/>
        <c:crosses val="autoZero"/>
        <c:auto val="1"/>
        <c:lblAlgn val="ctr"/>
        <c:lblOffset val="100"/>
        <c:noMultiLvlLbl val="0"/>
      </c:catAx>
      <c:valAx>
        <c:axId val="78072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72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Decline</a:t>
            </a:r>
            <a:r>
              <a:rPr lang="en-GB" b="1" baseline="0"/>
              <a:t> of Childminder Workforce in Scotland During ELC Expansion (2016 -  ):</a:t>
            </a:r>
          </a:p>
          <a:p>
            <a:pPr>
              <a:defRPr/>
            </a:pPr>
            <a:r>
              <a:rPr lang="en-GB" b="1" baseline="0">
                <a:solidFill>
                  <a:schemeClr val="accent1"/>
                </a:solidFill>
              </a:rPr>
              <a:t>Actual</a:t>
            </a:r>
            <a:r>
              <a:rPr lang="en-GB" b="1" baseline="0"/>
              <a:t> and </a:t>
            </a:r>
            <a:r>
              <a:rPr lang="en-GB" b="1" baseline="0">
                <a:solidFill>
                  <a:schemeClr val="accent2"/>
                </a:solidFill>
              </a:rPr>
              <a:t>Projected </a:t>
            </a:r>
            <a:r>
              <a:rPr lang="en-GB" b="1" baseline="0">
                <a:solidFill>
                  <a:srgbClr val="FF0000"/>
                </a:solidFill>
              </a:rPr>
              <a:t>(without intervention)</a:t>
            </a:r>
            <a:endParaRPr lang="en-GB" b="1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2883553073307696"/>
          <c:y val="2.012361650136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'Decline Actual &amp; Projected in %'!$B$1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'Decline Actual &amp; Projected in %'!$B$2:$B$13</c:f>
              <c:numCache>
                <c:formatCode>0.00%</c:formatCode>
                <c:ptCount val="12"/>
                <c:pt idx="0">
                  <c:v>-1.34E-2</c:v>
                </c:pt>
                <c:pt idx="1">
                  <c:v>3.2715376226826608E-3</c:v>
                </c:pt>
                <c:pt idx="2">
                  <c:v>-3.4782608695652174E-2</c:v>
                </c:pt>
                <c:pt idx="3">
                  <c:v>-8.2608695652173908E-2</c:v>
                </c:pt>
                <c:pt idx="4">
                  <c:v>-0.13623188405797101</c:v>
                </c:pt>
                <c:pt idx="5">
                  <c:v>-0.18913043478260869</c:v>
                </c:pt>
                <c:pt idx="6">
                  <c:v>-0.26394927536231882</c:v>
                </c:pt>
                <c:pt idx="7">
                  <c:v>-0.34891304347826085</c:v>
                </c:pt>
                <c:pt idx="8">
                  <c:v>-0.4118</c:v>
                </c:pt>
                <c:pt idx="9">
                  <c:v>-0.44979999999999998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7-40C9-BFF3-1A347B00C661}"/>
            </c:ext>
          </c:extLst>
        </c:ser>
        <c:ser>
          <c:idx val="1"/>
          <c:order val="1"/>
          <c:tx>
            <c:strRef>
              <c:f>'Decline Actual &amp; Projected in %'!$C$1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'Decline Actual &amp; Projected in %'!$A$2:$A$13</c:f>
              <c:numCache>
                <c:formatCode>mmm\-yy</c:formatCode>
                <c:ptCount val="12"/>
                <c:pt idx="0">
                  <c:v>42186</c:v>
                </c:pt>
                <c:pt idx="1">
                  <c:v>42552</c:v>
                </c:pt>
                <c:pt idx="2">
                  <c:v>42917</c:v>
                </c:pt>
                <c:pt idx="3">
                  <c:v>43282</c:v>
                </c:pt>
                <c:pt idx="4">
                  <c:v>43647</c:v>
                </c:pt>
                <c:pt idx="5">
                  <c:v>44013</c:v>
                </c:pt>
                <c:pt idx="6">
                  <c:v>44378</c:v>
                </c:pt>
                <c:pt idx="7">
                  <c:v>44743</c:v>
                </c:pt>
                <c:pt idx="8">
                  <c:v>45108</c:v>
                </c:pt>
                <c:pt idx="9">
                  <c:v>45474</c:v>
                </c:pt>
                <c:pt idx="10">
                  <c:v>45839</c:v>
                </c:pt>
                <c:pt idx="11">
                  <c:v>46204</c:v>
                </c:pt>
              </c:numCache>
            </c:numRef>
          </c:cat>
          <c:val>
            <c:numRef>
              <c:f>'Decline Actual &amp; Projected in %'!$C$2:$C$13</c:f>
              <c:numCache>
                <c:formatCode>General</c:formatCode>
                <c:ptCount val="12"/>
                <c:pt idx="7" formatCode="0.00%">
                  <c:v>-0.34886705406717172</c:v>
                </c:pt>
                <c:pt idx="8" formatCode="0.00%">
                  <c:v>-0.42236162555759127</c:v>
                </c:pt>
                <c:pt idx="9" formatCode="0.00%">
                  <c:v>-0.49585619704801082</c:v>
                </c:pt>
                <c:pt idx="10" formatCode="0.00%">
                  <c:v>-0.56935076853843036</c:v>
                </c:pt>
                <c:pt idx="11" formatCode="0.00%">
                  <c:v>-0.64284534002884985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7-40C9-BFF3-1A347B00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473264"/>
        <c:axId val="1064473680"/>
      </c:lineChart>
      <c:catAx>
        <c:axId val="106447326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73680"/>
        <c:crosses val="autoZero"/>
        <c:auto val="1"/>
        <c:lblAlgn val="ctr"/>
        <c:lblOffset val="100"/>
        <c:noMultiLvlLbl val="0"/>
      </c:catAx>
      <c:valAx>
        <c:axId val="10644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73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Decline</a:t>
            </a:r>
            <a:r>
              <a:rPr lang="en-GB" b="1" baseline="0"/>
              <a:t> in Childminder Workforce During ELC Expansion (2016- ):</a:t>
            </a:r>
          </a:p>
          <a:p>
            <a:pPr>
              <a:defRPr/>
            </a:pPr>
            <a:r>
              <a:rPr lang="en-GB" b="1" baseline="0">
                <a:solidFill>
                  <a:schemeClr val="accent1"/>
                </a:solidFill>
              </a:rPr>
              <a:t>Actual</a:t>
            </a:r>
            <a:r>
              <a:rPr lang="en-GB" b="1" baseline="0"/>
              <a:t> and </a:t>
            </a:r>
            <a:r>
              <a:rPr lang="en-GB" b="1" baseline="0">
                <a:solidFill>
                  <a:schemeClr val="accent2"/>
                </a:solidFill>
              </a:rPr>
              <a:t>Projected</a:t>
            </a:r>
            <a:r>
              <a:rPr lang="en-GB" b="1" baseline="0"/>
              <a:t> </a:t>
            </a:r>
            <a:r>
              <a:rPr lang="en-GB" b="1" baseline="0">
                <a:solidFill>
                  <a:srgbClr val="FF0000"/>
                </a:solidFill>
              </a:rPr>
              <a:t>(without intervention)</a:t>
            </a:r>
            <a:endParaRPr lang="en-GB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20375709589121E-2"/>
          <c:y val="1.9021713194941541E-2"/>
          <c:w val="0.92217962429041089"/>
          <c:h val="0.802343252547977"/>
        </c:manualLayout>
      </c:layout>
      <c:lineChart>
        <c:grouping val="standard"/>
        <c:varyColors val="0"/>
        <c:ser>
          <c:idx val="0"/>
          <c:order val="0"/>
          <c:tx>
            <c:strRef>
              <c:f>'Decline Actual &amp; Projected Nos'!$B$1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'Decline Actual &amp; Projected Nos'!$B$2:$B$13</c:f>
              <c:numCache>
                <c:formatCode>General</c:formatCode>
                <c:ptCount val="12"/>
                <c:pt idx="0">
                  <c:v>5502</c:v>
                </c:pt>
                <c:pt idx="1">
                  <c:v>5520</c:v>
                </c:pt>
                <c:pt idx="2">
                  <c:v>5328</c:v>
                </c:pt>
                <c:pt idx="3">
                  <c:v>5064</c:v>
                </c:pt>
                <c:pt idx="4">
                  <c:v>4768</c:v>
                </c:pt>
                <c:pt idx="5">
                  <c:v>4476</c:v>
                </c:pt>
                <c:pt idx="6">
                  <c:v>4063</c:v>
                </c:pt>
                <c:pt idx="7">
                  <c:v>3594</c:v>
                </c:pt>
                <c:pt idx="8">
                  <c:v>3247</c:v>
                </c:pt>
                <c:pt idx="9">
                  <c:v>3037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1-48DC-BACA-E3F487839ACC}"/>
            </c:ext>
          </c:extLst>
        </c:ser>
        <c:ser>
          <c:idx val="1"/>
          <c:order val="1"/>
          <c:tx>
            <c:strRef>
              <c:f>'Decline Actual &amp; Projected Nos'!$C$1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'Decline Actual &amp; Projected Nos'!$A$2:$A$13</c:f>
              <c:numCache>
                <c:formatCode>mmm\-yy</c:formatCode>
                <c:ptCount val="12"/>
                <c:pt idx="0">
                  <c:v>42186</c:v>
                </c:pt>
                <c:pt idx="1">
                  <c:v>42552</c:v>
                </c:pt>
                <c:pt idx="2">
                  <c:v>42917</c:v>
                </c:pt>
                <c:pt idx="3">
                  <c:v>43282</c:v>
                </c:pt>
                <c:pt idx="4">
                  <c:v>43647</c:v>
                </c:pt>
                <c:pt idx="5">
                  <c:v>44013</c:v>
                </c:pt>
                <c:pt idx="6">
                  <c:v>44378</c:v>
                </c:pt>
                <c:pt idx="7">
                  <c:v>44743</c:v>
                </c:pt>
                <c:pt idx="8">
                  <c:v>45108</c:v>
                </c:pt>
                <c:pt idx="9">
                  <c:v>45474</c:v>
                </c:pt>
                <c:pt idx="10">
                  <c:v>45839</c:v>
                </c:pt>
                <c:pt idx="11">
                  <c:v>46204</c:v>
                </c:pt>
              </c:numCache>
            </c:numRef>
          </c:cat>
          <c:val>
            <c:numRef>
              <c:f>'Decline Actual &amp; Projected Nos'!$C$2:$C$13</c:f>
              <c:numCache>
                <c:formatCode>General</c:formatCode>
                <c:ptCount val="12"/>
                <c:pt idx="7" formatCode="0">
                  <c:v>3594.1744864292805</c:v>
                </c:pt>
                <c:pt idx="8" formatCode="0">
                  <c:v>3146.8253831103693</c:v>
                </c:pt>
                <c:pt idx="9" formatCode="0">
                  <c:v>2699.4762797914582</c:v>
                </c:pt>
                <c:pt idx="10" formatCode="0">
                  <c:v>2252.1271764725475</c:v>
                </c:pt>
                <c:pt idx="11" formatCode="0">
                  <c:v>1804.7780731536363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1-48DC-BACA-E3F487839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495728"/>
        <c:axId val="1064505712"/>
      </c:lineChart>
      <c:catAx>
        <c:axId val="10644957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505712"/>
        <c:crosses val="autoZero"/>
        <c:auto val="1"/>
        <c:lblAlgn val="ctr"/>
        <c:lblOffset val="100"/>
        <c:noMultiLvlLbl val="0"/>
      </c:catAx>
      <c:valAx>
        <c:axId val="106450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95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45</xdr:row>
      <xdr:rowOff>110490</xdr:rowOff>
    </xdr:from>
    <xdr:to>
      <xdr:col>9</xdr:col>
      <xdr:colOff>914400</xdr:colOff>
      <xdr:row>64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0047FF-21A5-3653-20CC-ADB33D25D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259080</xdr:colOff>
      <xdr:row>1</xdr:row>
      <xdr:rowOff>125730</xdr:rowOff>
    </xdr:from>
    <xdr:to>
      <xdr:col>17</xdr:col>
      <xdr:colOff>510540</xdr:colOff>
      <xdr:row>19</xdr:row>
      <xdr:rowOff>99060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1598AC-246F-F961-DD33-4DEDEA9EB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312420</xdr:colOff>
      <xdr:row>21</xdr:row>
      <xdr:rowOff>133350</xdr:rowOff>
    </xdr:from>
    <xdr:to>
      <xdr:col>18</xdr:col>
      <xdr:colOff>7620</xdr:colOff>
      <xdr:row>36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010A3A-8789-0244-1CD0-FDA00087F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17</xdr:col>
      <xdr:colOff>0</xdr:colOff>
      <xdr:row>54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20E8828-E1B9-4B40-8AAE-CBF7876F5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0</xdr:row>
      <xdr:rowOff>137160</xdr:rowOff>
    </xdr:from>
    <xdr:to>
      <xdr:col>17</xdr:col>
      <xdr:colOff>320040</xdr:colOff>
      <xdr:row>26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5437F5-CD29-7A51-6EDF-2CC8F602E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156210</xdr:rowOff>
    </xdr:from>
    <xdr:to>
      <xdr:col>17</xdr:col>
      <xdr:colOff>434340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EDCA93-841A-6927-7812-E60058881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aememcalister\Documents\ELC%20Audit%202023\CI%20Registrations%20vs%20Cancellations%202016%20-%202023%20GMcA.xlsx" TargetMode="External"/><Relationship Id="rId1" Type="http://schemas.openxmlformats.org/officeDocument/2006/relationships/externalLinkPath" Target="/Users/graememcalister/Documents/ELC%20Audit%202023/CI%20Registrations%20vs%20Cancellations%202016%20-%202023%20GM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aememcalister\Documents\ELC%20Audit%202024\CI%20Registrations%20vs%20Cancellations%202016%20-%202024.xlsx" TargetMode="External"/><Relationship Id="rId1" Type="http://schemas.openxmlformats.org/officeDocument/2006/relationships/externalLinkPath" Target="/Users/graememcalister/Documents/ELC%20Audit%202024/CI%20Registrations%20vs%20Cancellations%202016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ations and Cancellations"/>
      <sheetName val="Data"/>
    </sheetNames>
    <sheetDataSet>
      <sheetData sheetId="0">
        <row r="5">
          <cell r="B5">
            <v>535</v>
          </cell>
        </row>
      </sheetData>
      <sheetData sheetId="1">
        <row r="3">
          <cell r="M3">
            <v>535</v>
          </cell>
        </row>
        <row r="6">
          <cell r="M6">
            <v>409</v>
          </cell>
        </row>
        <row r="9">
          <cell r="M9">
            <v>362</v>
          </cell>
        </row>
        <row r="12">
          <cell r="M12">
            <v>256</v>
          </cell>
        </row>
        <row r="15">
          <cell r="M15">
            <v>177</v>
          </cell>
        </row>
        <row r="18">
          <cell r="M18">
            <v>151</v>
          </cell>
        </row>
        <row r="21">
          <cell r="M21">
            <v>165</v>
          </cell>
        </row>
        <row r="26">
          <cell r="M26">
            <v>777</v>
          </cell>
        </row>
        <row r="29">
          <cell r="M29">
            <v>693</v>
          </cell>
        </row>
        <row r="32">
          <cell r="M32">
            <v>679</v>
          </cell>
        </row>
        <row r="35">
          <cell r="M35">
            <v>556</v>
          </cell>
        </row>
        <row r="38">
          <cell r="M38">
            <v>536</v>
          </cell>
        </row>
        <row r="41">
          <cell r="M41">
            <v>648</v>
          </cell>
        </row>
        <row r="44">
          <cell r="M44">
            <v>508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ations and Cancellations"/>
      <sheetName val="Data"/>
    </sheetNames>
    <sheetDataSet>
      <sheetData sheetId="0">
        <row r="10">
          <cell r="B10">
            <v>2017</v>
          </cell>
          <cell r="C10">
            <v>2018</v>
          </cell>
          <cell r="D10">
            <v>2019</v>
          </cell>
          <cell r="E10">
            <v>2020</v>
          </cell>
          <cell r="F10">
            <v>2021</v>
          </cell>
          <cell r="G10">
            <v>2022</v>
          </cell>
          <cell r="H10">
            <v>2023</v>
          </cell>
          <cell r="I10">
            <v>2024</v>
          </cell>
        </row>
        <row r="11">
          <cell r="B11">
            <v>777</v>
          </cell>
          <cell r="C11">
            <v>693</v>
          </cell>
          <cell r="D11">
            <v>679</v>
          </cell>
          <cell r="E11">
            <v>556</v>
          </cell>
          <cell r="F11">
            <v>536</v>
          </cell>
          <cell r="G11">
            <v>648</v>
          </cell>
          <cell r="H11">
            <v>508</v>
          </cell>
          <cell r="I11">
            <v>418</v>
          </cell>
        </row>
        <row r="12">
          <cell r="B12">
            <v>535</v>
          </cell>
          <cell r="C12">
            <v>409</v>
          </cell>
          <cell r="D12">
            <v>362</v>
          </cell>
          <cell r="E12">
            <v>256</v>
          </cell>
          <cell r="F12">
            <v>177</v>
          </cell>
          <cell r="G12">
            <v>151</v>
          </cell>
          <cell r="H12">
            <v>165</v>
          </cell>
          <cell r="I12">
            <v>192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0519A4-E62C-45E5-94E9-C77F82CC7D35}" name="Table3" displayName="Table3" ref="A1:C13" totalsRowShown="0">
  <autoFilter ref="A1:C13" xr:uid="{D10519A4-E62C-45E5-94E9-C77F82CC7D35}"/>
  <tableColumns count="3">
    <tableColumn id="1" xr3:uid="{689918FA-7799-4381-B15D-9B6723114BA3}" name="Timeline" dataDxfId="2"/>
    <tableColumn id="2" xr3:uid="{CD636DC0-3129-40D9-9B49-379A56D3BDF4}" name="Values"/>
    <tableColumn id="3" xr3:uid="{0228C9D3-D765-4B63-9336-F447D3816FAA}" name="Forecast" dataDxfId="1">
      <calculatedColumnFormula>_xlfn.FORECAST.ETS(A2,$B$2:$B$9,$A$2:$A$9,1,1)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D968F0-AEF4-4919-88EC-28FCEDB15506}" name="Table4" displayName="Table4" ref="A1:C13" totalsRowShown="0">
  <autoFilter ref="A1:C13" xr:uid="{DFD968F0-AEF4-4919-88EC-28FCEDB15506}"/>
  <tableColumns count="3">
    <tableColumn id="1" xr3:uid="{4239963B-8319-4F3D-A63D-F65A30A4196F}" name="Timeline" dataDxfId="0"/>
    <tableColumn id="2" xr3:uid="{FC805239-7F47-48B0-8A18-BC62A9325423}" name="Values"/>
    <tableColumn id="3" xr3:uid="{0F42DEB1-3C20-4958-A30C-1FD64F1AD795}" name="Forecast">
      <calculatedColumnFormula>_xlfn.FORECAST.ETS(A2,$B$2:$B$9,$A$2:$A$9,1,1)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FF0000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8853-3A77-40D0-A97D-850385173F07}">
  <sheetPr>
    <pageSetUpPr fitToPage="1"/>
  </sheetPr>
  <dimension ref="A1:N93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22.28515625" style="7" customWidth="1"/>
    <col min="2" max="2" width="18.42578125" style="7" customWidth="1"/>
    <col min="3" max="3" width="17.5703125" style="7" customWidth="1"/>
    <col min="4" max="4" width="17.42578125" style="7" customWidth="1"/>
    <col min="5" max="5" width="17.7109375" style="7" customWidth="1"/>
    <col min="6" max="6" width="17.7109375" style="7" bestFit="1" customWidth="1"/>
    <col min="7" max="7" width="17.85546875" style="7" customWidth="1"/>
    <col min="8" max="8" width="17.7109375" style="7" customWidth="1"/>
    <col min="9" max="10" width="17.7109375" style="19" customWidth="1"/>
    <col min="11" max="11" width="14.42578125" customWidth="1"/>
    <col min="12" max="13" width="14.5703125" customWidth="1"/>
    <col min="14" max="14" width="13.7109375" customWidth="1"/>
    <col min="15" max="15" width="12.5703125" customWidth="1"/>
    <col min="16" max="16" width="12" customWidth="1"/>
  </cols>
  <sheetData>
    <row r="1" spans="1:14" ht="23.25" x14ac:dyDescent="0.35">
      <c r="A1" s="16" t="s">
        <v>63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18.75" x14ac:dyDescent="0.3">
      <c r="A3" s="1"/>
      <c r="B3" s="11">
        <v>2016</v>
      </c>
      <c r="C3" s="11">
        <v>2017</v>
      </c>
      <c r="D3" s="11">
        <v>2018</v>
      </c>
      <c r="E3" s="12">
        <v>2019</v>
      </c>
      <c r="F3" s="12">
        <v>2020</v>
      </c>
      <c r="G3" s="25">
        <v>2021</v>
      </c>
      <c r="H3" s="43">
        <v>2022</v>
      </c>
      <c r="I3" s="45">
        <v>2023</v>
      </c>
      <c r="J3" s="69">
        <v>2024</v>
      </c>
      <c r="K3" s="81" t="s">
        <v>46</v>
      </c>
      <c r="L3" s="82"/>
      <c r="M3" s="81" t="s">
        <v>51</v>
      </c>
      <c r="N3" s="83"/>
    </row>
    <row r="4" spans="1:14" ht="60" x14ac:dyDescent="0.25">
      <c r="A4" s="2" t="s">
        <v>0</v>
      </c>
      <c r="B4" s="8" t="s">
        <v>50</v>
      </c>
      <c r="C4" s="8" t="s">
        <v>34</v>
      </c>
      <c r="D4" s="8" t="s">
        <v>33</v>
      </c>
      <c r="E4" s="8" t="s">
        <v>32</v>
      </c>
      <c r="F4" s="8" t="s">
        <v>35</v>
      </c>
      <c r="G4" s="26" t="s">
        <v>1</v>
      </c>
      <c r="H4" s="26" t="s">
        <v>41</v>
      </c>
      <c r="I4" s="13" t="s">
        <v>56</v>
      </c>
      <c r="J4" s="13" t="s">
        <v>64</v>
      </c>
      <c r="K4" s="13" t="s">
        <v>65</v>
      </c>
      <c r="L4" s="14" t="s">
        <v>66</v>
      </c>
      <c r="M4" s="13" t="s">
        <v>67</v>
      </c>
      <c r="N4" s="15" t="s">
        <v>68</v>
      </c>
    </row>
    <row r="5" spans="1:14" ht="15.75" x14ac:dyDescent="0.3">
      <c r="A5" s="3" t="s">
        <v>2</v>
      </c>
      <c r="B5" s="9">
        <v>165</v>
      </c>
      <c r="C5" s="9">
        <v>167</v>
      </c>
      <c r="D5" s="9">
        <v>167</v>
      </c>
      <c r="E5" s="9">
        <v>161</v>
      </c>
      <c r="F5" s="9">
        <v>140</v>
      </c>
      <c r="G5" s="27">
        <v>137</v>
      </c>
      <c r="H5" s="44">
        <v>129</v>
      </c>
      <c r="I5" s="47">
        <v>117</v>
      </c>
      <c r="J5" s="47">
        <v>111</v>
      </c>
      <c r="K5" s="74">
        <f>J5-I5</f>
        <v>-6</v>
      </c>
      <c r="L5" s="75">
        <f>SUM(K5/I5)</f>
        <v>-5.128205128205128E-2</v>
      </c>
      <c r="M5" s="74">
        <f>J5-B5</f>
        <v>-54</v>
      </c>
      <c r="N5" s="18">
        <f>SUM(M5/B5)</f>
        <v>-0.32727272727272727</v>
      </c>
    </row>
    <row r="6" spans="1:14" ht="15.75" x14ac:dyDescent="0.3">
      <c r="A6" s="4" t="s">
        <v>3</v>
      </c>
      <c r="B6" s="9">
        <v>337</v>
      </c>
      <c r="C6" s="9">
        <v>355</v>
      </c>
      <c r="D6" s="9">
        <v>348</v>
      </c>
      <c r="E6" s="9">
        <v>321</v>
      </c>
      <c r="F6" s="9">
        <v>302</v>
      </c>
      <c r="G6" s="27">
        <v>279</v>
      </c>
      <c r="H6" s="44">
        <v>249</v>
      </c>
      <c r="I6" s="47">
        <v>230</v>
      </c>
      <c r="J6" s="47">
        <v>221</v>
      </c>
      <c r="K6" s="74">
        <f t="shared" ref="K6:K38" si="0">J6-I6</f>
        <v>-9</v>
      </c>
      <c r="L6" s="75">
        <f t="shared" ref="L6:L38" si="1">SUM(K6/I6)</f>
        <v>-3.9130434782608699E-2</v>
      </c>
      <c r="M6" s="74">
        <f t="shared" ref="M6:M38" si="2">J6-B6</f>
        <v>-116</v>
      </c>
      <c r="N6" s="18">
        <f t="shared" ref="N6:N38" si="3">SUM(M6/B6)</f>
        <v>-0.34421364985163205</v>
      </c>
    </row>
    <row r="7" spans="1:14" ht="15.75" x14ac:dyDescent="0.3">
      <c r="A7" s="4" t="s">
        <v>4</v>
      </c>
      <c r="B7" s="9">
        <v>175</v>
      </c>
      <c r="C7" s="9">
        <v>172</v>
      </c>
      <c r="D7" s="9">
        <v>158</v>
      </c>
      <c r="E7" s="9">
        <v>151</v>
      </c>
      <c r="F7" s="9">
        <v>125</v>
      </c>
      <c r="G7" s="27">
        <v>101</v>
      </c>
      <c r="H7" s="44">
        <v>95</v>
      </c>
      <c r="I7" s="47">
        <v>86</v>
      </c>
      <c r="J7" s="47">
        <v>78</v>
      </c>
      <c r="K7" s="74">
        <f t="shared" si="0"/>
        <v>-8</v>
      </c>
      <c r="L7" s="75">
        <f t="shared" si="1"/>
        <v>-9.3023255813953487E-2</v>
      </c>
      <c r="M7" s="74">
        <f t="shared" si="2"/>
        <v>-97</v>
      </c>
      <c r="N7" s="18">
        <f t="shared" si="3"/>
        <v>-0.55428571428571427</v>
      </c>
    </row>
    <row r="8" spans="1:14" ht="15.75" x14ac:dyDescent="0.3">
      <c r="A8" s="3" t="s">
        <v>5</v>
      </c>
      <c r="B8" s="9">
        <v>77</v>
      </c>
      <c r="C8" s="9">
        <v>76</v>
      </c>
      <c r="D8" s="9">
        <v>71</v>
      </c>
      <c r="E8" s="9">
        <v>74</v>
      </c>
      <c r="F8" s="9">
        <v>66</v>
      </c>
      <c r="G8" s="27">
        <v>68</v>
      </c>
      <c r="H8" s="44">
        <v>64</v>
      </c>
      <c r="I8" s="47">
        <v>55</v>
      </c>
      <c r="J8" s="47">
        <v>56</v>
      </c>
      <c r="K8" s="76">
        <f t="shared" si="0"/>
        <v>1</v>
      </c>
      <c r="L8" s="77">
        <f t="shared" si="1"/>
        <v>1.8181818181818181E-2</v>
      </c>
      <c r="M8" s="74">
        <f t="shared" si="2"/>
        <v>-21</v>
      </c>
      <c r="N8" s="18">
        <f t="shared" si="3"/>
        <v>-0.27272727272727271</v>
      </c>
    </row>
    <row r="9" spans="1:14" ht="15.75" x14ac:dyDescent="0.3">
      <c r="A9" s="4" t="s">
        <v>6</v>
      </c>
      <c r="B9" s="9">
        <v>70</v>
      </c>
      <c r="C9" s="9">
        <v>64</v>
      </c>
      <c r="D9" s="9">
        <v>59</v>
      </c>
      <c r="E9" s="9">
        <v>53</v>
      </c>
      <c r="F9" s="9">
        <v>56</v>
      </c>
      <c r="G9" s="28">
        <v>40</v>
      </c>
      <c r="H9" s="44">
        <v>35</v>
      </c>
      <c r="I9" s="47">
        <v>31</v>
      </c>
      <c r="J9" s="47">
        <v>29</v>
      </c>
      <c r="K9" s="74">
        <f t="shared" si="0"/>
        <v>-2</v>
      </c>
      <c r="L9" s="75">
        <f t="shared" si="1"/>
        <v>-6.4516129032258063E-2</v>
      </c>
      <c r="M9" s="74">
        <f t="shared" si="2"/>
        <v>-41</v>
      </c>
      <c r="N9" s="18">
        <f t="shared" si="3"/>
        <v>-0.58571428571428574</v>
      </c>
    </row>
    <row r="10" spans="1:14" ht="16.149999999999999" customHeight="1" x14ac:dyDescent="0.3">
      <c r="A10" s="5" t="s">
        <v>7</v>
      </c>
      <c r="B10" s="10">
        <v>138</v>
      </c>
      <c r="C10" s="10">
        <v>131</v>
      </c>
      <c r="D10" s="10">
        <v>117</v>
      </c>
      <c r="E10" s="10">
        <v>111</v>
      </c>
      <c r="F10" s="10">
        <v>109</v>
      </c>
      <c r="G10" s="27">
        <v>100</v>
      </c>
      <c r="H10" s="44">
        <v>87</v>
      </c>
      <c r="I10" s="47">
        <v>77</v>
      </c>
      <c r="J10" s="47">
        <v>72</v>
      </c>
      <c r="K10" s="74">
        <f t="shared" si="0"/>
        <v>-5</v>
      </c>
      <c r="L10" s="75">
        <f t="shared" si="1"/>
        <v>-6.4935064935064929E-2</v>
      </c>
      <c r="M10" s="74">
        <f t="shared" si="2"/>
        <v>-66</v>
      </c>
      <c r="N10" s="18">
        <f t="shared" si="3"/>
        <v>-0.47826086956521741</v>
      </c>
    </row>
    <row r="11" spans="1:14" ht="15.75" x14ac:dyDescent="0.3">
      <c r="A11" s="4" t="s">
        <v>8</v>
      </c>
      <c r="B11" s="9">
        <v>172</v>
      </c>
      <c r="C11" s="9">
        <v>162</v>
      </c>
      <c r="D11" s="9">
        <v>154</v>
      </c>
      <c r="E11" s="9">
        <v>133</v>
      </c>
      <c r="F11" s="9">
        <v>121</v>
      </c>
      <c r="G11" s="27">
        <v>100</v>
      </c>
      <c r="H11" s="44">
        <v>90</v>
      </c>
      <c r="I11" s="47">
        <v>74</v>
      </c>
      <c r="J11" s="47">
        <v>69</v>
      </c>
      <c r="K11" s="74">
        <f t="shared" si="0"/>
        <v>-5</v>
      </c>
      <c r="L11" s="75">
        <f t="shared" si="1"/>
        <v>-6.7567567567567571E-2</v>
      </c>
      <c r="M11" s="74">
        <f t="shared" si="2"/>
        <v>-103</v>
      </c>
      <c r="N11" s="18">
        <f t="shared" si="3"/>
        <v>-0.59883720930232553</v>
      </c>
    </row>
    <row r="12" spans="1:14" ht="15.75" x14ac:dyDescent="0.3">
      <c r="A12" s="3" t="s">
        <v>9</v>
      </c>
      <c r="B12" s="9">
        <v>203</v>
      </c>
      <c r="C12" s="9">
        <v>190</v>
      </c>
      <c r="D12" s="9">
        <v>179</v>
      </c>
      <c r="E12" s="9">
        <v>175</v>
      </c>
      <c r="F12" s="9">
        <v>162</v>
      </c>
      <c r="G12" s="27">
        <v>147</v>
      </c>
      <c r="H12" s="44">
        <v>128</v>
      </c>
      <c r="I12" s="47">
        <v>117</v>
      </c>
      <c r="J12" s="47">
        <v>110</v>
      </c>
      <c r="K12" s="74">
        <f t="shared" si="0"/>
        <v>-7</v>
      </c>
      <c r="L12" s="75">
        <f t="shared" si="1"/>
        <v>-5.9829059829059832E-2</v>
      </c>
      <c r="M12" s="74">
        <f t="shared" si="2"/>
        <v>-93</v>
      </c>
      <c r="N12" s="18">
        <f t="shared" si="3"/>
        <v>-0.45812807881773399</v>
      </c>
    </row>
    <row r="13" spans="1:14" ht="15.75" x14ac:dyDescent="0.3">
      <c r="A13" s="6" t="s">
        <v>10</v>
      </c>
      <c r="B13" s="10">
        <v>141</v>
      </c>
      <c r="C13" s="10">
        <v>140</v>
      </c>
      <c r="D13" s="10">
        <v>132</v>
      </c>
      <c r="E13" s="10">
        <v>120</v>
      </c>
      <c r="F13" s="10">
        <v>117</v>
      </c>
      <c r="G13" s="27">
        <v>105</v>
      </c>
      <c r="H13" s="44">
        <v>93</v>
      </c>
      <c r="I13" s="47">
        <v>80</v>
      </c>
      <c r="J13" s="47">
        <v>74</v>
      </c>
      <c r="K13" s="74">
        <f t="shared" si="0"/>
        <v>-6</v>
      </c>
      <c r="L13" s="75">
        <f t="shared" si="1"/>
        <v>-7.4999999999999997E-2</v>
      </c>
      <c r="M13" s="74">
        <f t="shared" si="2"/>
        <v>-67</v>
      </c>
      <c r="N13" s="18">
        <f t="shared" si="3"/>
        <v>-0.47517730496453903</v>
      </c>
    </row>
    <row r="14" spans="1:14" ht="15.75" x14ac:dyDescent="0.3">
      <c r="A14" s="3" t="s">
        <v>11</v>
      </c>
      <c r="B14" s="9">
        <v>132</v>
      </c>
      <c r="C14" s="9">
        <v>133</v>
      </c>
      <c r="D14" s="9">
        <v>125</v>
      </c>
      <c r="E14" s="9">
        <v>120</v>
      </c>
      <c r="F14" s="9">
        <v>118</v>
      </c>
      <c r="G14" s="27">
        <v>105</v>
      </c>
      <c r="H14" s="44">
        <v>79</v>
      </c>
      <c r="I14" s="47">
        <v>79</v>
      </c>
      <c r="J14" s="47">
        <v>82</v>
      </c>
      <c r="K14" s="76">
        <f t="shared" si="0"/>
        <v>3</v>
      </c>
      <c r="L14" s="77">
        <f t="shared" si="1"/>
        <v>3.7974683544303799E-2</v>
      </c>
      <c r="M14" s="74">
        <f t="shared" si="2"/>
        <v>-50</v>
      </c>
      <c r="N14" s="18">
        <f t="shared" si="3"/>
        <v>-0.37878787878787878</v>
      </c>
    </row>
    <row r="15" spans="1:14" ht="15.75" x14ac:dyDescent="0.3">
      <c r="A15" s="6" t="s">
        <v>12</v>
      </c>
      <c r="B15" s="10">
        <v>155</v>
      </c>
      <c r="C15" s="10">
        <v>140</v>
      </c>
      <c r="D15" s="10">
        <v>138</v>
      </c>
      <c r="E15" s="10">
        <v>131</v>
      </c>
      <c r="F15" s="10">
        <v>119</v>
      </c>
      <c r="G15" s="27">
        <v>106</v>
      </c>
      <c r="H15" s="44">
        <v>95</v>
      </c>
      <c r="I15" s="47">
        <v>85</v>
      </c>
      <c r="J15" s="47">
        <v>78</v>
      </c>
      <c r="K15" s="74">
        <f t="shared" si="0"/>
        <v>-7</v>
      </c>
      <c r="L15" s="75">
        <f t="shared" si="1"/>
        <v>-8.2352941176470587E-2</v>
      </c>
      <c r="M15" s="74">
        <f t="shared" si="2"/>
        <v>-77</v>
      </c>
      <c r="N15" s="18">
        <f t="shared" si="3"/>
        <v>-0.49677419354838709</v>
      </c>
    </row>
    <row r="16" spans="1:14" ht="15.75" x14ac:dyDescent="0.3">
      <c r="A16" s="3" t="s">
        <v>13</v>
      </c>
      <c r="B16" s="9">
        <v>381</v>
      </c>
      <c r="C16" s="9">
        <v>362</v>
      </c>
      <c r="D16" s="9">
        <v>350</v>
      </c>
      <c r="E16" s="9">
        <v>335</v>
      </c>
      <c r="F16" s="9">
        <v>326</v>
      </c>
      <c r="G16" s="28">
        <v>293</v>
      </c>
      <c r="H16" s="44">
        <v>259</v>
      </c>
      <c r="I16" s="47">
        <v>225</v>
      </c>
      <c r="J16" s="47">
        <v>212</v>
      </c>
      <c r="K16" s="74">
        <f t="shared" si="0"/>
        <v>-13</v>
      </c>
      <c r="L16" s="75">
        <f t="shared" si="1"/>
        <v>-5.7777777777777775E-2</v>
      </c>
      <c r="M16" s="74">
        <f t="shared" si="2"/>
        <v>-169</v>
      </c>
      <c r="N16" s="18">
        <f t="shared" si="3"/>
        <v>-0.44356955380577429</v>
      </c>
    </row>
    <row r="17" spans="1:14" ht="15.75" x14ac:dyDescent="0.3">
      <c r="A17" s="3" t="s">
        <v>14</v>
      </c>
      <c r="B17" s="9">
        <v>220</v>
      </c>
      <c r="C17" s="9">
        <v>200</v>
      </c>
      <c r="D17" s="9">
        <v>200</v>
      </c>
      <c r="E17" s="9">
        <v>190</v>
      </c>
      <c r="F17" s="9">
        <v>184</v>
      </c>
      <c r="G17" s="27">
        <v>172</v>
      </c>
      <c r="H17" s="44">
        <v>160</v>
      </c>
      <c r="I17" s="47">
        <v>138</v>
      </c>
      <c r="J17" s="47">
        <v>131</v>
      </c>
      <c r="K17" s="74">
        <f t="shared" si="0"/>
        <v>-7</v>
      </c>
      <c r="L17" s="75">
        <f t="shared" si="1"/>
        <v>-5.0724637681159424E-2</v>
      </c>
      <c r="M17" s="74">
        <f t="shared" si="2"/>
        <v>-89</v>
      </c>
      <c r="N17" s="18">
        <f t="shared" si="3"/>
        <v>-0.40454545454545454</v>
      </c>
    </row>
    <row r="18" spans="1:14" ht="15.75" x14ac:dyDescent="0.3">
      <c r="A18" s="3" t="s">
        <v>15</v>
      </c>
      <c r="B18" s="9">
        <v>483</v>
      </c>
      <c r="C18" s="9">
        <v>483</v>
      </c>
      <c r="D18" s="9">
        <v>442</v>
      </c>
      <c r="E18" s="9">
        <v>421</v>
      </c>
      <c r="F18" s="9">
        <v>394</v>
      </c>
      <c r="G18" s="27">
        <v>344</v>
      </c>
      <c r="H18" s="44">
        <v>302</v>
      </c>
      <c r="I18" s="47">
        <v>265</v>
      </c>
      <c r="J18" s="47">
        <v>242</v>
      </c>
      <c r="K18" s="74">
        <f t="shared" si="0"/>
        <v>-23</v>
      </c>
      <c r="L18" s="75">
        <f t="shared" si="1"/>
        <v>-8.6792452830188674E-2</v>
      </c>
      <c r="M18" s="74">
        <f t="shared" si="2"/>
        <v>-241</v>
      </c>
      <c r="N18" s="18">
        <f t="shared" si="3"/>
        <v>-0.49896480331262938</v>
      </c>
    </row>
    <row r="19" spans="1:14" ht="15.75" x14ac:dyDescent="0.3">
      <c r="A19" s="3" t="s">
        <v>16</v>
      </c>
      <c r="B19" s="9">
        <v>189</v>
      </c>
      <c r="C19" s="9">
        <v>177</v>
      </c>
      <c r="D19" s="9">
        <v>163</v>
      </c>
      <c r="E19" s="9">
        <v>173</v>
      </c>
      <c r="F19" s="9">
        <v>159</v>
      </c>
      <c r="G19" s="28">
        <v>152</v>
      </c>
      <c r="H19" s="44">
        <v>127</v>
      </c>
      <c r="I19" s="47">
        <v>120</v>
      </c>
      <c r="J19" s="47">
        <v>118</v>
      </c>
      <c r="K19" s="74">
        <f t="shared" si="0"/>
        <v>-2</v>
      </c>
      <c r="L19" s="75">
        <f t="shared" si="1"/>
        <v>-1.6666666666666666E-2</v>
      </c>
      <c r="M19" s="74">
        <f t="shared" si="2"/>
        <v>-71</v>
      </c>
      <c r="N19" s="18">
        <f t="shared" si="3"/>
        <v>-0.37566137566137564</v>
      </c>
    </row>
    <row r="20" spans="1:14" ht="15.75" x14ac:dyDescent="0.3">
      <c r="A20" s="3" t="s">
        <v>17</v>
      </c>
      <c r="B20" s="9">
        <v>307</v>
      </c>
      <c r="C20" s="9">
        <v>296</v>
      </c>
      <c r="D20" s="9">
        <v>276</v>
      </c>
      <c r="E20" s="9">
        <v>240</v>
      </c>
      <c r="F20" s="9">
        <v>225</v>
      </c>
      <c r="G20" s="27">
        <v>207</v>
      </c>
      <c r="H20" s="44">
        <v>180</v>
      </c>
      <c r="I20" s="47">
        <v>170</v>
      </c>
      <c r="J20" s="47">
        <v>159</v>
      </c>
      <c r="K20" s="74">
        <f t="shared" si="0"/>
        <v>-11</v>
      </c>
      <c r="L20" s="75">
        <f t="shared" si="1"/>
        <v>-6.4705882352941183E-2</v>
      </c>
      <c r="M20" s="74">
        <f t="shared" si="2"/>
        <v>-148</v>
      </c>
      <c r="N20" s="18">
        <f t="shared" si="3"/>
        <v>-0.48208469055374592</v>
      </c>
    </row>
    <row r="21" spans="1:14" ht="15.75" x14ac:dyDescent="0.3">
      <c r="A21" s="3" t="s">
        <v>18</v>
      </c>
      <c r="B21" s="9">
        <v>57</v>
      </c>
      <c r="C21" s="9">
        <v>61</v>
      </c>
      <c r="D21" s="9">
        <v>59</v>
      </c>
      <c r="E21" s="9">
        <v>56</v>
      </c>
      <c r="F21" s="9">
        <v>51</v>
      </c>
      <c r="G21" s="27">
        <v>47</v>
      </c>
      <c r="H21" s="44">
        <v>40</v>
      </c>
      <c r="I21" s="47">
        <v>38</v>
      </c>
      <c r="J21" s="47">
        <v>32</v>
      </c>
      <c r="K21" s="74">
        <f t="shared" si="0"/>
        <v>-6</v>
      </c>
      <c r="L21" s="75">
        <f t="shared" si="1"/>
        <v>-0.15789473684210525</v>
      </c>
      <c r="M21" s="74">
        <f t="shared" si="2"/>
        <v>-25</v>
      </c>
      <c r="N21" s="18">
        <f t="shared" si="3"/>
        <v>-0.43859649122807015</v>
      </c>
    </row>
    <row r="22" spans="1:14" ht="15.75" x14ac:dyDescent="0.3">
      <c r="A22" s="3" t="s">
        <v>19</v>
      </c>
      <c r="B22" s="9">
        <v>88</v>
      </c>
      <c r="C22" s="9">
        <v>87</v>
      </c>
      <c r="D22" s="9">
        <v>93</v>
      </c>
      <c r="E22" s="9">
        <v>85</v>
      </c>
      <c r="F22" s="9">
        <v>82</v>
      </c>
      <c r="G22" s="27">
        <v>76</v>
      </c>
      <c r="H22" s="44">
        <v>60</v>
      </c>
      <c r="I22" s="47">
        <v>51</v>
      </c>
      <c r="J22" s="47">
        <v>53</v>
      </c>
      <c r="K22" s="76">
        <f t="shared" si="0"/>
        <v>2</v>
      </c>
      <c r="L22" s="77">
        <f t="shared" si="1"/>
        <v>3.9215686274509803E-2</v>
      </c>
      <c r="M22" s="74">
        <f t="shared" si="2"/>
        <v>-35</v>
      </c>
      <c r="N22" s="18">
        <f t="shared" si="3"/>
        <v>-0.39772727272727271</v>
      </c>
    </row>
    <row r="23" spans="1:14" ht="15.75" x14ac:dyDescent="0.3">
      <c r="A23" s="3" t="s">
        <v>20</v>
      </c>
      <c r="B23" s="9">
        <v>119</v>
      </c>
      <c r="C23" s="9">
        <v>121</v>
      </c>
      <c r="D23" s="9">
        <v>118</v>
      </c>
      <c r="E23" s="9">
        <v>113</v>
      </c>
      <c r="F23" s="9">
        <v>106</v>
      </c>
      <c r="G23" s="27">
        <v>91</v>
      </c>
      <c r="H23" s="44">
        <v>91</v>
      </c>
      <c r="I23" s="47">
        <v>100</v>
      </c>
      <c r="J23" s="47">
        <v>95</v>
      </c>
      <c r="K23" s="74">
        <f t="shared" si="0"/>
        <v>-5</v>
      </c>
      <c r="L23" s="75">
        <f t="shared" si="1"/>
        <v>-0.05</v>
      </c>
      <c r="M23" s="74">
        <f t="shared" si="2"/>
        <v>-24</v>
      </c>
      <c r="N23" s="18">
        <f t="shared" si="3"/>
        <v>-0.20168067226890757</v>
      </c>
    </row>
    <row r="24" spans="1:14" ht="15.75" x14ac:dyDescent="0.3">
      <c r="A24" s="3" t="s">
        <v>21</v>
      </c>
      <c r="B24" s="9">
        <v>185</v>
      </c>
      <c r="C24" s="9">
        <v>178</v>
      </c>
      <c r="D24" s="9">
        <v>180</v>
      </c>
      <c r="E24" s="9">
        <v>174</v>
      </c>
      <c r="F24" s="9">
        <v>166</v>
      </c>
      <c r="G24" s="27">
        <v>154</v>
      </c>
      <c r="H24" s="44">
        <v>139</v>
      </c>
      <c r="I24" s="47">
        <v>131</v>
      </c>
      <c r="J24" s="47">
        <v>117</v>
      </c>
      <c r="K24" s="74">
        <f t="shared" si="0"/>
        <v>-14</v>
      </c>
      <c r="L24" s="75">
        <f t="shared" si="1"/>
        <v>-0.10687022900763359</v>
      </c>
      <c r="M24" s="74">
        <f t="shared" si="2"/>
        <v>-68</v>
      </c>
      <c r="N24" s="18">
        <f t="shared" si="3"/>
        <v>-0.36756756756756759</v>
      </c>
    </row>
    <row r="25" spans="1:14" ht="15.75" x14ac:dyDescent="0.3">
      <c r="A25" s="5" t="s">
        <v>22</v>
      </c>
      <c r="B25" s="10">
        <v>360</v>
      </c>
      <c r="C25" s="10">
        <v>348</v>
      </c>
      <c r="D25" s="10">
        <v>325</v>
      </c>
      <c r="E25" s="10">
        <v>315</v>
      </c>
      <c r="F25" s="10">
        <v>304</v>
      </c>
      <c r="G25" s="27">
        <v>274</v>
      </c>
      <c r="H25" s="44">
        <v>235</v>
      </c>
      <c r="I25" s="47">
        <v>206</v>
      </c>
      <c r="J25" s="47">
        <v>188</v>
      </c>
      <c r="K25" s="74">
        <f t="shared" si="0"/>
        <v>-18</v>
      </c>
      <c r="L25" s="75">
        <f t="shared" si="1"/>
        <v>-8.7378640776699032E-2</v>
      </c>
      <c r="M25" s="74">
        <f t="shared" si="2"/>
        <v>-172</v>
      </c>
      <c r="N25" s="18">
        <f t="shared" si="3"/>
        <v>-0.4777777777777778</v>
      </c>
    </row>
    <row r="26" spans="1:14" ht="15.75" x14ac:dyDescent="0.3">
      <c r="A26" s="3" t="s">
        <v>23</v>
      </c>
      <c r="B26" s="9">
        <v>30</v>
      </c>
      <c r="C26" s="9">
        <v>30</v>
      </c>
      <c r="D26" s="9">
        <v>30</v>
      </c>
      <c r="E26" s="9">
        <v>24</v>
      </c>
      <c r="F26" s="9">
        <v>24</v>
      </c>
      <c r="G26" s="27">
        <v>22</v>
      </c>
      <c r="H26" s="44">
        <v>23</v>
      </c>
      <c r="I26" s="47">
        <v>23</v>
      </c>
      <c r="J26" s="47">
        <v>21</v>
      </c>
      <c r="K26" s="74">
        <f t="shared" si="0"/>
        <v>-2</v>
      </c>
      <c r="L26" s="75">
        <f t="shared" si="1"/>
        <v>-8.6956521739130432E-2</v>
      </c>
      <c r="M26" s="74">
        <f t="shared" si="2"/>
        <v>-9</v>
      </c>
      <c r="N26" s="18">
        <f t="shared" si="3"/>
        <v>-0.3</v>
      </c>
    </row>
    <row r="27" spans="1:14" ht="15.75" x14ac:dyDescent="0.3">
      <c r="A27" s="3" t="s">
        <v>24</v>
      </c>
      <c r="B27" s="9">
        <v>192</v>
      </c>
      <c r="C27" s="9">
        <v>167</v>
      </c>
      <c r="D27" s="9">
        <v>167</v>
      </c>
      <c r="E27" s="9">
        <v>153</v>
      </c>
      <c r="F27" s="9">
        <v>140</v>
      </c>
      <c r="G27" s="27">
        <v>137</v>
      </c>
      <c r="H27" s="44">
        <v>122</v>
      </c>
      <c r="I27" s="47">
        <v>102</v>
      </c>
      <c r="J27" s="47">
        <v>98</v>
      </c>
      <c r="K27" s="74">
        <f t="shared" si="0"/>
        <v>-4</v>
      </c>
      <c r="L27" s="75">
        <f t="shared" si="1"/>
        <v>-3.9215686274509803E-2</v>
      </c>
      <c r="M27" s="74">
        <f t="shared" si="2"/>
        <v>-94</v>
      </c>
      <c r="N27" s="18">
        <f t="shared" si="3"/>
        <v>-0.48958333333333331</v>
      </c>
    </row>
    <row r="28" spans="1:14" ht="15.75" x14ac:dyDescent="0.3">
      <c r="A28" s="3" t="s">
        <v>25</v>
      </c>
      <c r="B28" s="9">
        <v>97</v>
      </c>
      <c r="C28" s="9">
        <v>91</v>
      </c>
      <c r="D28" s="9">
        <v>88</v>
      </c>
      <c r="E28" s="9">
        <v>81</v>
      </c>
      <c r="F28" s="9">
        <v>76</v>
      </c>
      <c r="G28" s="27">
        <v>70</v>
      </c>
      <c r="H28" s="44">
        <v>63</v>
      </c>
      <c r="I28" s="47">
        <v>60</v>
      </c>
      <c r="J28" s="47">
        <v>49</v>
      </c>
      <c r="K28" s="74">
        <f t="shared" si="0"/>
        <v>-11</v>
      </c>
      <c r="L28" s="75">
        <f t="shared" si="1"/>
        <v>-0.18333333333333332</v>
      </c>
      <c r="M28" s="74">
        <f t="shared" si="2"/>
        <v>-48</v>
      </c>
      <c r="N28" s="18">
        <f t="shared" si="3"/>
        <v>-0.49484536082474229</v>
      </c>
    </row>
    <row r="29" spans="1:14" ht="15.75" x14ac:dyDescent="0.3">
      <c r="A29" s="3" t="s">
        <v>26</v>
      </c>
      <c r="B29" s="9">
        <v>129</v>
      </c>
      <c r="C29" s="9">
        <v>128</v>
      </c>
      <c r="D29" s="9">
        <v>103</v>
      </c>
      <c r="E29" s="9">
        <v>98</v>
      </c>
      <c r="F29" s="9">
        <v>87</v>
      </c>
      <c r="G29" s="27">
        <v>79</v>
      </c>
      <c r="H29" s="44">
        <v>73</v>
      </c>
      <c r="I29" s="47">
        <v>67</v>
      </c>
      <c r="J29" s="47">
        <v>61</v>
      </c>
      <c r="K29" s="74">
        <f t="shared" si="0"/>
        <v>-6</v>
      </c>
      <c r="L29" s="75">
        <f t="shared" si="1"/>
        <v>-8.9552238805970144E-2</v>
      </c>
      <c r="M29" s="74">
        <f t="shared" si="2"/>
        <v>-68</v>
      </c>
      <c r="N29" s="18">
        <f t="shared" si="3"/>
        <v>-0.52713178294573648</v>
      </c>
    </row>
    <row r="30" spans="1:14" ht="15.75" x14ac:dyDescent="0.3">
      <c r="A30" s="3" t="s">
        <v>36</v>
      </c>
      <c r="B30" s="9">
        <v>18</v>
      </c>
      <c r="C30" s="9">
        <v>15</v>
      </c>
      <c r="D30" s="9">
        <v>14</v>
      </c>
      <c r="E30" s="9">
        <v>13</v>
      </c>
      <c r="F30" s="9">
        <v>11</v>
      </c>
      <c r="G30" s="27">
        <v>8</v>
      </c>
      <c r="H30" s="44">
        <v>6</v>
      </c>
      <c r="I30" s="47">
        <v>7</v>
      </c>
      <c r="J30" s="47">
        <v>4</v>
      </c>
      <c r="K30" s="74">
        <f t="shared" si="0"/>
        <v>-3</v>
      </c>
      <c r="L30" s="75">
        <f t="shared" si="1"/>
        <v>-0.42857142857142855</v>
      </c>
      <c r="M30" s="74">
        <f t="shared" si="2"/>
        <v>-14</v>
      </c>
      <c r="N30" s="18">
        <f t="shared" si="3"/>
        <v>-0.77777777777777779</v>
      </c>
    </row>
    <row r="31" spans="1:14" ht="15.75" x14ac:dyDescent="0.3">
      <c r="A31" s="3" t="s">
        <v>27</v>
      </c>
      <c r="B31" s="9">
        <v>116</v>
      </c>
      <c r="C31" s="9">
        <v>111</v>
      </c>
      <c r="D31" s="9">
        <v>97</v>
      </c>
      <c r="E31" s="9">
        <v>86</v>
      </c>
      <c r="F31" s="9">
        <v>81</v>
      </c>
      <c r="G31" s="27">
        <v>75</v>
      </c>
      <c r="H31" s="44">
        <v>65</v>
      </c>
      <c r="I31" s="47">
        <v>57</v>
      </c>
      <c r="J31" s="47">
        <v>50</v>
      </c>
      <c r="K31" s="74">
        <f t="shared" si="0"/>
        <v>-7</v>
      </c>
      <c r="L31" s="75">
        <f t="shared" si="1"/>
        <v>-0.12280701754385964</v>
      </c>
      <c r="M31" s="74">
        <f t="shared" si="2"/>
        <v>-66</v>
      </c>
      <c r="N31" s="18">
        <f t="shared" si="3"/>
        <v>-0.56896551724137934</v>
      </c>
    </row>
    <row r="32" spans="1:14" ht="15.75" x14ac:dyDescent="0.3">
      <c r="A32" s="6" t="s">
        <v>28</v>
      </c>
      <c r="B32" s="10">
        <v>308</v>
      </c>
      <c r="C32" s="10">
        <v>292</v>
      </c>
      <c r="D32" s="10">
        <v>284</v>
      </c>
      <c r="E32" s="10">
        <v>261</v>
      </c>
      <c r="F32" s="10">
        <v>249</v>
      </c>
      <c r="G32" s="27">
        <v>229</v>
      </c>
      <c r="H32" s="44">
        <v>208</v>
      </c>
      <c r="I32" s="47">
        <v>187</v>
      </c>
      <c r="J32" s="47">
        <v>171</v>
      </c>
      <c r="K32" s="74">
        <f t="shared" si="0"/>
        <v>-16</v>
      </c>
      <c r="L32" s="75">
        <f t="shared" si="1"/>
        <v>-8.5561497326203204E-2</v>
      </c>
      <c r="M32" s="74">
        <f t="shared" si="2"/>
        <v>-137</v>
      </c>
      <c r="N32" s="18">
        <f t="shared" si="3"/>
        <v>-0.44480519480519481</v>
      </c>
    </row>
    <row r="33" spans="1:14" ht="15.75" x14ac:dyDescent="0.3">
      <c r="A33" s="3" t="s">
        <v>29</v>
      </c>
      <c r="B33" s="9">
        <v>130</v>
      </c>
      <c r="C33" s="9">
        <v>122</v>
      </c>
      <c r="D33" s="9">
        <v>107</v>
      </c>
      <c r="E33" s="9">
        <v>102</v>
      </c>
      <c r="F33" s="9">
        <v>98</v>
      </c>
      <c r="G33" s="27">
        <v>90</v>
      </c>
      <c r="H33" s="44">
        <v>76</v>
      </c>
      <c r="I33" s="47">
        <v>65</v>
      </c>
      <c r="J33" s="47">
        <v>65</v>
      </c>
      <c r="K33" s="78">
        <f t="shared" si="0"/>
        <v>0</v>
      </c>
      <c r="L33" s="79">
        <f t="shared" si="1"/>
        <v>0</v>
      </c>
      <c r="M33" s="74">
        <f t="shared" si="2"/>
        <v>-65</v>
      </c>
      <c r="N33" s="18">
        <f t="shared" si="3"/>
        <v>-0.5</v>
      </c>
    </row>
    <row r="34" spans="1:14" ht="15.75" x14ac:dyDescent="0.3">
      <c r="A34" s="5" t="s">
        <v>30</v>
      </c>
      <c r="B34" s="10">
        <v>53</v>
      </c>
      <c r="C34" s="10">
        <v>49</v>
      </c>
      <c r="D34" s="10">
        <v>46</v>
      </c>
      <c r="E34" s="10">
        <v>41</v>
      </c>
      <c r="F34" s="10">
        <v>38</v>
      </c>
      <c r="G34" s="27">
        <v>38</v>
      </c>
      <c r="H34" s="44">
        <v>29</v>
      </c>
      <c r="I34" s="47">
        <v>28</v>
      </c>
      <c r="J34" s="47">
        <v>24</v>
      </c>
      <c r="K34" s="74">
        <f t="shared" si="0"/>
        <v>-4</v>
      </c>
      <c r="L34" s="75">
        <f t="shared" si="1"/>
        <v>-0.14285714285714285</v>
      </c>
      <c r="M34" s="74">
        <f t="shared" si="2"/>
        <v>-29</v>
      </c>
      <c r="N34" s="18">
        <f t="shared" si="3"/>
        <v>-0.54716981132075471</v>
      </c>
    </row>
    <row r="35" spans="1:14" ht="15.75" x14ac:dyDescent="0.3">
      <c r="A35" s="3" t="s">
        <v>31</v>
      </c>
      <c r="B35" s="9">
        <v>272</v>
      </c>
      <c r="C35" s="9">
        <v>256</v>
      </c>
      <c r="D35" s="9">
        <v>248</v>
      </c>
      <c r="E35" s="9">
        <v>232</v>
      </c>
      <c r="F35" s="9">
        <v>218</v>
      </c>
      <c r="G35" s="27">
        <v>198</v>
      </c>
      <c r="H35" s="44">
        <v>179</v>
      </c>
      <c r="I35" s="47">
        <v>163</v>
      </c>
      <c r="J35" s="47">
        <v>157</v>
      </c>
      <c r="K35" s="74">
        <f t="shared" si="0"/>
        <v>-6</v>
      </c>
      <c r="L35" s="75">
        <f t="shared" si="1"/>
        <v>-3.6809815950920248E-2</v>
      </c>
      <c r="M35" s="74">
        <f t="shared" si="2"/>
        <v>-115</v>
      </c>
      <c r="N35" s="18">
        <f t="shared" si="3"/>
        <v>-0.42279411764705882</v>
      </c>
    </row>
    <row r="36" spans="1:14" ht="15.75" x14ac:dyDescent="0.3">
      <c r="A36" s="3" t="s">
        <v>39</v>
      </c>
      <c r="B36" s="9">
        <v>21</v>
      </c>
      <c r="C36" s="9">
        <v>24</v>
      </c>
      <c r="D36" s="9">
        <v>26</v>
      </c>
      <c r="E36" s="9">
        <v>25</v>
      </c>
      <c r="F36" s="9">
        <v>22</v>
      </c>
      <c r="G36" s="28">
        <v>19</v>
      </c>
      <c r="H36" s="44">
        <v>13</v>
      </c>
      <c r="I36" s="47">
        <v>13</v>
      </c>
      <c r="J36" s="47">
        <v>10</v>
      </c>
      <c r="K36" s="74">
        <f t="shared" si="0"/>
        <v>-3</v>
      </c>
      <c r="L36" s="75">
        <f t="shared" si="1"/>
        <v>-0.23076923076923078</v>
      </c>
      <c r="M36" s="74">
        <f t="shared" si="2"/>
        <v>-11</v>
      </c>
      <c r="N36" s="18">
        <f t="shared" si="3"/>
        <v>-0.52380952380952384</v>
      </c>
    </row>
    <row r="37" spans="1:14" x14ac:dyDescent="0.25">
      <c r="A37" s="23" t="s">
        <v>40</v>
      </c>
      <c r="B37" s="21"/>
      <c r="C37" s="24"/>
      <c r="D37" s="24"/>
      <c r="E37" s="24"/>
      <c r="F37" s="24"/>
      <c r="G37" s="29"/>
      <c r="H37" s="44"/>
      <c r="I37" s="46"/>
      <c r="J37" s="46"/>
      <c r="K37" s="74"/>
      <c r="L37" s="75"/>
      <c r="M37" s="74"/>
      <c r="N37" s="18"/>
    </row>
    <row r="38" spans="1:14" x14ac:dyDescent="0.25">
      <c r="A38" s="20" t="s">
        <v>37</v>
      </c>
      <c r="B38" s="21">
        <f>SUM(B5:B37)</f>
        <v>5520</v>
      </c>
      <c r="C38" s="21">
        <f t="shared" ref="C38:F38" si="4">SUM(C5:C36)</f>
        <v>5328</v>
      </c>
      <c r="D38" s="21">
        <f t="shared" si="4"/>
        <v>5064</v>
      </c>
      <c r="E38" s="21">
        <f t="shared" si="4"/>
        <v>4768</v>
      </c>
      <c r="F38" s="21">
        <f t="shared" si="4"/>
        <v>4476</v>
      </c>
      <c r="G38" s="30">
        <f>SUM(G5:G36)</f>
        <v>4063</v>
      </c>
      <c r="H38" s="44">
        <f>SUM(H5:H37)</f>
        <v>3594</v>
      </c>
      <c r="I38" s="46">
        <f>SUM(I5:I37)</f>
        <v>3247</v>
      </c>
      <c r="J38" s="46">
        <f>SUM(J5:J37)</f>
        <v>3037</v>
      </c>
      <c r="K38" s="74">
        <f t="shared" si="0"/>
        <v>-210</v>
      </c>
      <c r="L38" s="75">
        <f t="shared" si="1"/>
        <v>-6.4675084693563284E-2</v>
      </c>
      <c r="M38" s="74">
        <f t="shared" si="2"/>
        <v>-2483</v>
      </c>
      <c r="N38" s="18">
        <f t="shared" si="3"/>
        <v>-0.44981884057971017</v>
      </c>
    </row>
    <row r="39" spans="1:14" x14ac:dyDescent="0.25">
      <c r="A39" s="19"/>
      <c r="B39" s="49"/>
      <c r="C39" s="49"/>
      <c r="D39" s="49"/>
      <c r="E39" s="49"/>
      <c r="F39" s="49"/>
      <c r="G39" s="50"/>
      <c r="H39" s="49"/>
      <c r="I39" s="49"/>
      <c r="J39" s="49"/>
      <c r="K39" s="51"/>
      <c r="L39" s="72"/>
      <c r="M39" s="51"/>
      <c r="N39" s="72"/>
    </row>
    <row r="40" spans="1:14" x14ac:dyDescent="0.25">
      <c r="A40" s="22" t="s">
        <v>38</v>
      </c>
      <c r="B40" s="22"/>
      <c r="C40" s="19"/>
      <c r="D40" s="19"/>
      <c r="E40" s="19"/>
      <c r="F40" s="19"/>
      <c r="G40" s="19"/>
      <c r="H40" s="19"/>
    </row>
    <row r="41" spans="1:14" x14ac:dyDescent="0.25">
      <c r="A41" s="19"/>
      <c r="B41" s="19"/>
      <c r="C41" s="19"/>
      <c r="D41" s="19"/>
      <c r="E41" s="19"/>
      <c r="F41" s="19"/>
      <c r="G41" s="19"/>
      <c r="H41" s="19"/>
    </row>
    <row r="42" spans="1:14" x14ac:dyDescent="0.25">
      <c r="A42" s="19"/>
      <c r="B42" s="19"/>
      <c r="C42" s="19"/>
      <c r="D42" s="19"/>
      <c r="E42" s="19"/>
      <c r="F42" s="19"/>
      <c r="G42" s="19"/>
      <c r="H42" s="19"/>
      <c r="K42" t="s">
        <v>77</v>
      </c>
      <c r="M42">
        <v>6.3</v>
      </c>
    </row>
    <row r="43" spans="1:14" x14ac:dyDescent="0.25">
      <c r="A43" s="19"/>
      <c r="B43" s="19"/>
      <c r="C43" s="19"/>
      <c r="D43" s="19"/>
      <c r="E43" s="19"/>
      <c r="F43" s="19"/>
      <c r="G43" s="19"/>
      <c r="H43" s="19"/>
    </row>
    <row r="44" spans="1:14" x14ac:dyDescent="0.25">
      <c r="A44" s="19"/>
      <c r="B44" s="19"/>
      <c r="C44" s="19"/>
      <c r="D44" s="19"/>
      <c r="E44" s="19"/>
      <c r="F44" s="19"/>
      <c r="G44" s="19"/>
      <c r="H44" s="19"/>
      <c r="L44" t="s">
        <v>78</v>
      </c>
      <c r="M44" s="73">
        <f>M38*M42</f>
        <v>-15642.9</v>
      </c>
    </row>
    <row r="45" spans="1:14" x14ac:dyDescent="0.25">
      <c r="A45" s="19"/>
      <c r="B45" s="19"/>
      <c r="C45" s="19"/>
      <c r="D45" s="19"/>
      <c r="E45" s="19"/>
      <c r="F45" s="19"/>
      <c r="G45" s="19"/>
      <c r="H45" s="19"/>
    </row>
    <row r="46" spans="1:14" ht="21" x14ac:dyDescent="0.35">
      <c r="A46" s="52" t="s">
        <v>57</v>
      </c>
      <c r="B46" s="19"/>
      <c r="C46" s="19"/>
      <c r="D46" s="19"/>
      <c r="E46" s="19"/>
      <c r="F46" s="19"/>
      <c r="G46" s="19"/>
      <c r="H46" s="19"/>
    </row>
    <row r="47" spans="1:14" x14ac:dyDescent="0.25">
      <c r="A47" s="19"/>
      <c r="B47" s="48" t="s">
        <v>61</v>
      </c>
      <c r="C47" s="48" t="s">
        <v>62</v>
      </c>
      <c r="D47" s="19"/>
      <c r="E47" s="19"/>
      <c r="F47" s="19"/>
      <c r="G47" s="19"/>
      <c r="H47" s="19"/>
    </row>
    <row r="48" spans="1:14" x14ac:dyDescent="0.25">
      <c r="A48" s="48">
        <v>2017</v>
      </c>
      <c r="B48" s="48">
        <v>-192</v>
      </c>
      <c r="C48" s="68">
        <v>-3.5000000000000003E-2</v>
      </c>
      <c r="D48" s="19"/>
      <c r="E48" s="19"/>
      <c r="F48" s="19"/>
      <c r="G48" s="19"/>
      <c r="H48" s="19"/>
      <c r="I48"/>
      <c r="J48"/>
    </row>
    <row r="49" spans="1:10" x14ac:dyDescent="0.25">
      <c r="A49" s="48">
        <v>2018</v>
      </c>
      <c r="B49" s="48">
        <v>-264</v>
      </c>
      <c r="C49" s="68">
        <v>-0.05</v>
      </c>
      <c r="D49" s="19"/>
      <c r="E49" s="19"/>
      <c r="F49" s="19"/>
      <c r="G49" s="19"/>
      <c r="H49" s="19"/>
      <c r="I49"/>
      <c r="J49"/>
    </row>
    <row r="50" spans="1:10" x14ac:dyDescent="0.25">
      <c r="A50" s="48">
        <v>2019</v>
      </c>
      <c r="B50" s="48">
        <v>-296</v>
      </c>
      <c r="C50" s="68">
        <v>-5.8000000000000003E-2</v>
      </c>
      <c r="D50" s="19"/>
      <c r="E50" s="19"/>
      <c r="F50" s="19"/>
      <c r="G50" s="19"/>
      <c r="H50" s="19"/>
      <c r="I50"/>
      <c r="J50"/>
    </row>
    <row r="51" spans="1:10" x14ac:dyDescent="0.25">
      <c r="A51" s="48">
        <v>2020</v>
      </c>
      <c r="B51" s="48">
        <v>-292</v>
      </c>
      <c r="C51" s="68">
        <v>-6.0999999999999999E-2</v>
      </c>
      <c r="D51" s="19"/>
      <c r="E51" s="19"/>
      <c r="F51" s="19"/>
      <c r="G51" s="19"/>
      <c r="H51" s="19"/>
      <c r="I51"/>
      <c r="J51"/>
    </row>
    <row r="52" spans="1:10" x14ac:dyDescent="0.25">
      <c r="A52" s="48">
        <v>2021</v>
      </c>
      <c r="B52" s="48">
        <v>-413</v>
      </c>
      <c r="C52" s="68">
        <v>-9.1999999999999998E-2</v>
      </c>
      <c r="D52" s="19"/>
      <c r="E52" s="19"/>
      <c r="F52" s="19"/>
      <c r="G52" s="19"/>
      <c r="H52" s="19"/>
      <c r="I52"/>
      <c r="J52"/>
    </row>
    <row r="53" spans="1:10" x14ac:dyDescent="0.25">
      <c r="A53" s="48">
        <v>2022</v>
      </c>
      <c r="B53" s="48">
        <v>-469</v>
      </c>
      <c r="C53" s="68">
        <v>-0.115</v>
      </c>
      <c r="D53" s="19"/>
      <c r="E53" s="19"/>
      <c r="F53" s="19"/>
      <c r="G53" s="19"/>
      <c r="H53" s="19"/>
      <c r="I53"/>
      <c r="J53"/>
    </row>
    <row r="54" spans="1:10" x14ac:dyDescent="0.25">
      <c r="A54" s="48">
        <v>2023</v>
      </c>
      <c r="B54" s="48">
        <v>-347</v>
      </c>
      <c r="C54" s="68">
        <v>-9.7000000000000003E-2</v>
      </c>
      <c r="D54" s="19"/>
      <c r="E54" s="19"/>
      <c r="F54" s="19"/>
      <c r="G54" s="19"/>
      <c r="H54" s="19"/>
      <c r="I54"/>
      <c r="J54"/>
    </row>
    <row r="55" spans="1:10" x14ac:dyDescent="0.25">
      <c r="A55" s="48">
        <v>2024</v>
      </c>
      <c r="B55" s="48">
        <v>-210</v>
      </c>
      <c r="C55" s="68">
        <v>-6.5000000000000002E-2</v>
      </c>
      <c r="D55" s="19"/>
      <c r="E55" s="19"/>
      <c r="F55" s="19"/>
      <c r="G55" s="19"/>
      <c r="H55" s="19"/>
    </row>
    <row r="56" spans="1:10" x14ac:dyDescent="0.25">
      <c r="A56" s="19"/>
      <c r="B56" s="19"/>
      <c r="C56" s="80"/>
      <c r="D56" s="19"/>
      <c r="E56" s="19"/>
      <c r="F56" s="19"/>
      <c r="G56" s="19"/>
      <c r="H56" s="19"/>
    </row>
    <row r="57" spans="1:10" x14ac:dyDescent="0.25">
      <c r="A57" s="19"/>
      <c r="B57" s="19"/>
      <c r="C57" s="19"/>
      <c r="D57" s="19"/>
      <c r="E57" s="19"/>
      <c r="F57" s="19"/>
      <c r="G57" s="19"/>
      <c r="H57" s="19"/>
    </row>
    <row r="58" spans="1:10" x14ac:dyDescent="0.25">
      <c r="A58" s="19"/>
      <c r="B58" s="19"/>
      <c r="C58" s="19"/>
      <c r="D58" s="19"/>
      <c r="E58" s="19"/>
      <c r="F58" s="19"/>
      <c r="G58" s="19"/>
      <c r="H58" s="19"/>
    </row>
    <row r="59" spans="1:10" x14ac:dyDescent="0.25">
      <c r="A59" s="19"/>
      <c r="B59" s="19"/>
      <c r="C59" s="19"/>
      <c r="D59" s="19"/>
      <c r="E59" s="19"/>
      <c r="F59" s="19"/>
      <c r="G59" s="19"/>
      <c r="H59" s="19"/>
    </row>
    <row r="60" spans="1:10" x14ac:dyDescent="0.25">
      <c r="A60" s="19"/>
      <c r="B60" s="19"/>
      <c r="C60" s="19"/>
      <c r="D60" s="19"/>
      <c r="E60" s="19"/>
      <c r="F60" s="19"/>
      <c r="G60" s="19"/>
      <c r="H60" s="19"/>
    </row>
    <row r="61" spans="1:10" x14ac:dyDescent="0.25">
      <c r="A61" s="19"/>
      <c r="B61" s="19"/>
      <c r="C61" s="19"/>
      <c r="D61" s="19"/>
      <c r="E61" s="19"/>
      <c r="F61" s="19"/>
      <c r="G61" s="19"/>
      <c r="H61" s="19"/>
    </row>
    <row r="62" spans="1:10" x14ac:dyDescent="0.25">
      <c r="A62" s="19"/>
      <c r="B62" s="19"/>
      <c r="C62" s="19"/>
      <c r="D62" s="19"/>
      <c r="E62" s="19"/>
      <c r="F62" s="19"/>
      <c r="G62" s="19"/>
      <c r="H62" s="19"/>
    </row>
    <row r="63" spans="1:10" x14ac:dyDescent="0.25">
      <c r="A63" s="19"/>
      <c r="B63" s="19"/>
      <c r="C63" s="19"/>
      <c r="D63" s="19"/>
      <c r="E63" s="19"/>
      <c r="F63" s="19"/>
      <c r="G63" s="19"/>
      <c r="H63" s="19"/>
    </row>
    <row r="64" spans="1:10" x14ac:dyDescent="0.25">
      <c r="A64" s="19"/>
      <c r="B64" s="19"/>
      <c r="C64" s="19"/>
      <c r="D64" s="19"/>
      <c r="E64" s="19"/>
      <c r="F64" s="19"/>
      <c r="G64" s="19"/>
      <c r="H64" s="19"/>
    </row>
    <row r="65" spans="1:8" x14ac:dyDescent="0.25">
      <c r="A65" s="19"/>
      <c r="B65" s="19"/>
      <c r="C65" s="19"/>
      <c r="D65" s="19"/>
      <c r="E65" s="19"/>
      <c r="F65" s="19"/>
      <c r="G65" s="19"/>
      <c r="H65" s="19"/>
    </row>
    <row r="66" spans="1:8" x14ac:dyDescent="0.25">
      <c r="A66" s="19"/>
      <c r="B66" s="19"/>
      <c r="C66" s="19"/>
      <c r="D66" s="19"/>
      <c r="E66" s="19"/>
      <c r="F66" s="19"/>
      <c r="G66" s="19"/>
      <c r="H66" s="19"/>
    </row>
    <row r="67" spans="1:8" x14ac:dyDescent="0.25">
      <c r="A67" s="19"/>
      <c r="B67" s="19"/>
      <c r="C67" s="19"/>
      <c r="D67" s="19"/>
      <c r="E67" s="19"/>
      <c r="F67" s="19"/>
      <c r="G67" s="19"/>
      <c r="H67" s="19"/>
    </row>
    <row r="68" spans="1:8" x14ac:dyDescent="0.25">
      <c r="A68" s="19"/>
      <c r="B68" s="19"/>
      <c r="C68" s="19"/>
      <c r="D68" s="19"/>
      <c r="E68" s="19"/>
      <c r="F68" s="19"/>
      <c r="G68" s="19"/>
      <c r="H68" s="19"/>
    </row>
    <row r="69" spans="1:8" x14ac:dyDescent="0.25">
      <c r="A69" s="19"/>
      <c r="B69" s="19"/>
      <c r="C69" s="19"/>
      <c r="D69" s="19"/>
      <c r="E69" s="19"/>
      <c r="F69" s="19"/>
      <c r="G69" s="19"/>
      <c r="H69" s="19"/>
    </row>
    <row r="70" spans="1:8" x14ac:dyDescent="0.25">
      <c r="A70" s="19"/>
      <c r="B70" s="19"/>
      <c r="C70" s="19"/>
      <c r="D70" s="19"/>
      <c r="E70" s="19"/>
      <c r="F70" s="19"/>
      <c r="G70" s="19"/>
      <c r="H70" s="19"/>
    </row>
    <row r="71" spans="1:8" x14ac:dyDescent="0.25">
      <c r="A71" s="19"/>
      <c r="B71" s="19"/>
      <c r="C71" s="19"/>
      <c r="D71" s="19"/>
      <c r="E71" s="19"/>
      <c r="F71" s="19"/>
      <c r="G71" s="19"/>
      <c r="H71" s="19"/>
    </row>
    <row r="72" spans="1:8" x14ac:dyDescent="0.25">
      <c r="A72" s="19"/>
      <c r="B72" s="19"/>
      <c r="C72" s="19"/>
      <c r="D72" s="19"/>
      <c r="E72" s="19"/>
      <c r="F72" s="19"/>
      <c r="G72" s="19"/>
      <c r="H72" s="19"/>
    </row>
    <row r="73" spans="1:8" x14ac:dyDescent="0.25">
      <c r="A73" s="19"/>
      <c r="B73" s="19"/>
      <c r="C73" s="19"/>
      <c r="D73" s="19"/>
      <c r="E73" s="19"/>
      <c r="F73" s="19"/>
      <c r="G73" s="19"/>
      <c r="H73" s="19"/>
    </row>
    <row r="74" spans="1:8" x14ac:dyDescent="0.25">
      <c r="A74" s="19"/>
      <c r="B74" s="19"/>
      <c r="C74" s="19"/>
      <c r="D74" s="19"/>
      <c r="E74" s="19"/>
      <c r="F74" s="19"/>
      <c r="G74" s="19"/>
      <c r="H74" s="19"/>
    </row>
    <row r="75" spans="1:8" x14ac:dyDescent="0.25">
      <c r="A75" s="19"/>
      <c r="B75" s="19"/>
      <c r="C75" s="19"/>
      <c r="D75" s="19"/>
      <c r="E75" s="19"/>
      <c r="F75" s="19"/>
      <c r="G75" s="19"/>
      <c r="H75" s="19"/>
    </row>
    <row r="76" spans="1:8" x14ac:dyDescent="0.25">
      <c r="A76" s="19"/>
      <c r="B76" s="19"/>
      <c r="C76" s="19"/>
      <c r="D76" s="19"/>
      <c r="E76" s="19"/>
      <c r="F76" s="19"/>
      <c r="G76" s="19"/>
      <c r="H76" s="19"/>
    </row>
    <row r="77" spans="1:8" x14ac:dyDescent="0.25">
      <c r="A77" s="19"/>
      <c r="B77" s="19"/>
      <c r="C77" s="19"/>
      <c r="D77" s="19"/>
      <c r="E77" s="19"/>
      <c r="F77" s="19"/>
      <c r="G77" s="19"/>
      <c r="H77" s="19"/>
    </row>
    <row r="78" spans="1:8" x14ac:dyDescent="0.25">
      <c r="A78" s="19"/>
      <c r="B78" s="19"/>
      <c r="C78" s="19"/>
      <c r="D78" s="19"/>
      <c r="E78" s="19"/>
      <c r="F78" s="19"/>
      <c r="G78" s="19"/>
      <c r="H78" s="19"/>
    </row>
    <row r="79" spans="1:8" x14ac:dyDescent="0.25">
      <c r="A79" s="19"/>
      <c r="B79" s="19"/>
      <c r="C79" s="19"/>
      <c r="D79" s="19"/>
      <c r="E79" s="19"/>
      <c r="F79" s="19"/>
      <c r="G79" s="19"/>
      <c r="H79" s="19"/>
    </row>
    <row r="80" spans="1:8" x14ac:dyDescent="0.25">
      <c r="A80" s="19"/>
      <c r="B80" s="19"/>
      <c r="C80" s="19"/>
      <c r="D80" s="19"/>
      <c r="E80" s="19"/>
      <c r="F80" s="19"/>
      <c r="G80" s="19"/>
      <c r="H80" s="19"/>
    </row>
    <row r="81" spans="1:8" x14ac:dyDescent="0.25">
      <c r="A81" s="19"/>
      <c r="B81" s="19"/>
      <c r="C81" s="19"/>
      <c r="D81" s="19"/>
      <c r="E81" s="19"/>
      <c r="F81" s="19"/>
      <c r="G81" s="19"/>
      <c r="H81" s="19"/>
    </row>
    <row r="82" spans="1:8" x14ac:dyDescent="0.25">
      <c r="A82" s="19"/>
      <c r="B82" s="19"/>
      <c r="C82" s="19"/>
      <c r="D82" s="19"/>
      <c r="E82" s="19"/>
      <c r="F82" s="19"/>
      <c r="G82" s="19"/>
      <c r="H82" s="19"/>
    </row>
    <row r="83" spans="1:8" x14ac:dyDescent="0.25">
      <c r="A83" s="19"/>
      <c r="B83" s="19"/>
      <c r="C83" s="19"/>
      <c r="D83" s="19"/>
      <c r="E83" s="19"/>
      <c r="F83" s="19"/>
      <c r="G83" s="19"/>
      <c r="H83" s="19"/>
    </row>
    <row r="84" spans="1:8" x14ac:dyDescent="0.25">
      <c r="A84" s="19"/>
      <c r="B84" s="19"/>
      <c r="C84" s="19"/>
      <c r="D84" s="19"/>
      <c r="E84" s="19"/>
      <c r="F84" s="19"/>
      <c r="G84" s="19"/>
      <c r="H84" s="19"/>
    </row>
    <row r="85" spans="1:8" x14ac:dyDescent="0.25">
      <c r="A85" s="19"/>
      <c r="B85" s="19"/>
      <c r="C85" s="19"/>
      <c r="D85" s="19"/>
      <c r="E85" s="19"/>
      <c r="F85" s="19"/>
      <c r="G85" s="19"/>
      <c r="H85" s="19"/>
    </row>
    <row r="86" spans="1:8" x14ac:dyDescent="0.25">
      <c r="A86" s="19"/>
      <c r="B86" s="19"/>
      <c r="C86" s="19"/>
      <c r="D86" s="19"/>
      <c r="E86" s="19"/>
      <c r="F86" s="19"/>
      <c r="G86" s="19"/>
      <c r="H86" s="19"/>
    </row>
    <row r="87" spans="1:8" x14ac:dyDescent="0.25">
      <c r="A87" s="19"/>
      <c r="B87" s="19"/>
      <c r="C87" s="19"/>
      <c r="D87" s="19"/>
      <c r="E87" s="19"/>
      <c r="F87" s="19"/>
      <c r="G87" s="19"/>
      <c r="H87" s="19"/>
    </row>
    <row r="88" spans="1:8" x14ac:dyDescent="0.25">
      <c r="A88" s="19"/>
      <c r="B88" s="19"/>
      <c r="C88" s="19"/>
      <c r="D88" s="19"/>
      <c r="E88" s="19"/>
      <c r="F88" s="19"/>
      <c r="G88" s="19"/>
      <c r="H88" s="19"/>
    </row>
    <row r="89" spans="1:8" x14ac:dyDescent="0.25">
      <c r="A89" s="19"/>
      <c r="B89" s="19"/>
      <c r="C89" s="19"/>
      <c r="D89" s="19"/>
      <c r="E89" s="19"/>
      <c r="F89" s="19"/>
      <c r="G89" s="19"/>
      <c r="H89" s="19"/>
    </row>
    <row r="90" spans="1:8" x14ac:dyDescent="0.25">
      <c r="A90" s="19"/>
      <c r="B90" s="19"/>
      <c r="C90" s="19"/>
      <c r="D90" s="19"/>
      <c r="E90" s="19"/>
      <c r="F90" s="19"/>
      <c r="G90" s="19"/>
      <c r="H90" s="19"/>
    </row>
    <row r="91" spans="1:8" x14ac:dyDescent="0.25">
      <c r="A91" s="19"/>
      <c r="B91" s="19"/>
      <c r="C91" s="19"/>
      <c r="D91" s="19"/>
      <c r="E91" s="19"/>
      <c r="F91" s="19"/>
      <c r="G91" s="19"/>
      <c r="H91" s="19"/>
    </row>
    <row r="92" spans="1:8" x14ac:dyDescent="0.25">
      <c r="A92" s="19"/>
      <c r="B92" s="19"/>
      <c r="C92" s="19"/>
      <c r="D92" s="19"/>
      <c r="E92" s="19"/>
      <c r="F92" s="19"/>
      <c r="G92" s="19"/>
      <c r="H92" s="19"/>
    </row>
    <row r="93" spans="1:8" x14ac:dyDescent="0.25">
      <c r="A93" s="19"/>
      <c r="B93" s="19"/>
      <c r="C93" s="19"/>
      <c r="D93" s="19"/>
      <c r="E93" s="19"/>
      <c r="F93" s="19"/>
      <c r="G93" s="19"/>
      <c r="H93" s="19"/>
    </row>
  </sheetData>
  <sheetProtection algorithmName="SHA-512" hashValue="ENhUr2wQGfe8b5JTF0MJo9vqtp4iaFqlxMiDVMNlzUa6XRMmDkDID76JWvoO9HRGVj9zAXp+z+xofQtoch5xZQ==" saltValue="VuzpMtuLqNd59JNapRruhw==" spinCount="100000" sheet="1" objects="1" scenarios="1" selectLockedCells="1" selectUnlockedCells="1"/>
  <mergeCells count="3">
    <mergeCell ref="K3:L3"/>
    <mergeCell ref="M3:N3"/>
    <mergeCell ref="A2:N2"/>
  </mergeCells>
  <pageMargins left="0.7" right="0.7" top="0.75" bottom="0.75" header="0.3" footer="0.3"/>
  <pageSetup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E95D-0D53-43E1-8434-77FD31525F57}">
  <dimension ref="D1:M21"/>
  <sheetViews>
    <sheetView workbookViewId="0">
      <selection activeCell="G18" sqref="G18"/>
    </sheetView>
  </sheetViews>
  <sheetFormatPr defaultRowHeight="15" x14ac:dyDescent="0.25"/>
  <cols>
    <col min="6" max="6" width="15.42578125" customWidth="1"/>
    <col min="7" max="7" width="16.28515625" customWidth="1"/>
    <col min="8" max="8" width="11.7109375" bestFit="1" customWidth="1"/>
  </cols>
  <sheetData>
    <row r="1" spans="4:13" ht="18.75" x14ac:dyDescent="0.3">
      <c r="D1" s="38" t="s">
        <v>52</v>
      </c>
      <c r="E1" s="37"/>
      <c r="F1" s="39"/>
      <c r="G1" s="37"/>
      <c r="H1" s="37"/>
      <c r="I1" s="37"/>
      <c r="J1" s="37"/>
    </row>
    <row r="2" spans="4:13" ht="18.75" x14ac:dyDescent="0.3">
      <c r="D2" s="38"/>
      <c r="E2" s="37"/>
      <c r="F2" s="39"/>
      <c r="G2" s="37"/>
      <c r="H2" s="37"/>
      <c r="I2" s="37"/>
      <c r="J2" s="37"/>
    </row>
    <row r="3" spans="4:13" x14ac:dyDescent="0.25">
      <c r="D3" s="37"/>
      <c r="E3" s="37" t="s">
        <v>47</v>
      </c>
      <c r="F3" s="39" t="s">
        <v>53</v>
      </c>
      <c r="G3" s="37" t="s">
        <v>48</v>
      </c>
      <c r="H3" s="37" t="s">
        <v>54</v>
      </c>
      <c r="I3" s="37"/>
      <c r="J3" s="37"/>
    </row>
    <row r="4" spans="4:13" x14ac:dyDescent="0.25">
      <c r="D4" s="40">
        <v>42186</v>
      </c>
      <c r="E4" s="37"/>
      <c r="F4" s="39"/>
      <c r="G4" s="41"/>
      <c r="H4" s="39" t="s">
        <v>49</v>
      </c>
      <c r="I4" s="39" t="s">
        <v>45</v>
      </c>
      <c r="J4" s="37"/>
    </row>
    <row r="5" spans="4:13" x14ac:dyDescent="0.25">
      <c r="D5" s="40">
        <v>42552</v>
      </c>
      <c r="E5" s="37">
        <v>5520</v>
      </c>
      <c r="F5" s="39"/>
      <c r="G5" s="41"/>
      <c r="H5" s="37"/>
      <c r="I5" s="37"/>
      <c r="J5" s="37"/>
    </row>
    <row r="6" spans="4:13" x14ac:dyDescent="0.25">
      <c r="D6" s="40">
        <v>42917</v>
      </c>
      <c r="E6" s="37">
        <v>5328</v>
      </c>
      <c r="F6" s="39">
        <f t="shared" ref="F6:F11" si="0">E6-E5</f>
        <v>-192</v>
      </c>
      <c r="G6" s="41">
        <f t="shared" ref="G6:G11" si="1">F6/E5</f>
        <v>-3.4782608695652174E-2</v>
      </c>
      <c r="H6" s="42">
        <f>F6</f>
        <v>-192</v>
      </c>
      <c r="I6" s="41">
        <f>H6/E5</f>
        <v>-3.4782608695652174E-2</v>
      </c>
      <c r="J6" s="37"/>
    </row>
    <row r="7" spans="4:13" x14ac:dyDescent="0.25">
      <c r="D7" s="40">
        <v>43282</v>
      </c>
      <c r="E7" s="37">
        <v>5064</v>
      </c>
      <c r="F7" s="39">
        <f t="shared" si="0"/>
        <v>-264</v>
      </c>
      <c r="G7" s="41">
        <f t="shared" si="1"/>
        <v>-4.954954954954955E-2</v>
      </c>
      <c r="H7" s="42">
        <f>F6+F7</f>
        <v>-456</v>
      </c>
      <c r="I7" s="41">
        <f>H7/E5</f>
        <v>-8.2608695652173908E-2</v>
      </c>
      <c r="J7" s="37"/>
    </row>
    <row r="8" spans="4:13" x14ac:dyDescent="0.25">
      <c r="D8" s="40">
        <v>43647</v>
      </c>
      <c r="E8" s="37">
        <v>4768</v>
      </c>
      <c r="F8" s="39">
        <f t="shared" si="0"/>
        <v>-296</v>
      </c>
      <c r="G8" s="41">
        <f t="shared" si="1"/>
        <v>-5.845181674565561E-2</v>
      </c>
      <c r="H8" s="42">
        <f t="shared" ref="H8:H13" si="2">H7+F8</f>
        <v>-752</v>
      </c>
      <c r="I8" s="41">
        <f>H8/E5</f>
        <v>-0.13623188405797101</v>
      </c>
      <c r="J8" s="37"/>
    </row>
    <row r="9" spans="4:13" x14ac:dyDescent="0.25">
      <c r="D9" s="40">
        <v>44013</v>
      </c>
      <c r="E9" s="37">
        <v>4476</v>
      </c>
      <c r="F9" s="39">
        <f t="shared" si="0"/>
        <v>-292</v>
      </c>
      <c r="G9" s="41">
        <f t="shared" si="1"/>
        <v>-6.1241610738255035E-2</v>
      </c>
      <c r="H9" s="42">
        <f t="shared" si="2"/>
        <v>-1044</v>
      </c>
      <c r="I9" s="41">
        <f>H9/E5</f>
        <v>-0.18913043478260869</v>
      </c>
      <c r="J9" s="37"/>
    </row>
    <row r="10" spans="4:13" x14ac:dyDescent="0.25">
      <c r="D10" s="40">
        <v>44378</v>
      </c>
      <c r="E10" s="37">
        <v>4063</v>
      </c>
      <c r="F10" s="39">
        <f t="shared" si="0"/>
        <v>-413</v>
      </c>
      <c r="G10" s="41">
        <f>F10/E9</f>
        <v>-9.2269883824843607E-2</v>
      </c>
      <c r="H10" s="42">
        <f t="shared" si="2"/>
        <v>-1457</v>
      </c>
      <c r="I10" s="41">
        <f>H10/E5</f>
        <v>-0.26394927536231882</v>
      </c>
      <c r="J10" s="37"/>
    </row>
    <row r="11" spans="4:13" x14ac:dyDescent="0.25">
      <c r="D11" s="40">
        <v>44743</v>
      </c>
      <c r="E11" s="37">
        <v>3594</v>
      </c>
      <c r="F11" s="39">
        <f t="shared" si="0"/>
        <v>-469</v>
      </c>
      <c r="G11" s="41">
        <f t="shared" si="1"/>
        <v>-0.11543194683731232</v>
      </c>
      <c r="H11" s="42">
        <f t="shared" si="2"/>
        <v>-1926</v>
      </c>
      <c r="I11" s="41">
        <f>H11/E5</f>
        <v>-0.34891304347826085</v>
      </c>
      <c r="J11" s="37"/>
    </row>
    <row r="12" spans="4:13" x14ac:dyDescent="0.25">
      <c r="D12" s="40">
        <v>45108</v>
      </c>
      <c r="E12" s="37">
        <v>3247</v>
      </c>
      <c r="F12" s="39">
        <f>E12-E11</f>
        <v>-347</v>
      </c>
      <c r="G12" s="41">
        <f>F12/E11</f>
        <v>-9.654980523094045E-2</v>
      </c>
      <c r="H12" s="42">
        <f t="shared" si="2"/>
        <v>-2273</v>
      </c>
      <c r="I12" s="53">
        <f>H12/E5</f>
        <v>-0.4117753623188406</v>
      </c>
      <c r="J12" s="37"/>
    </row>
    <row r="13" spans="4:13" x14ac:dyDescent="0.25">
      <c r="D13" s="40">
        <v>45474</v>
      </c>
      <c r="E13" s="37">
        <v>3037</v>
      </c>
      <c r="F13" s="39">
        <v>-210</v>
      </c>
      <c r="G13" s="41">
        <f>F13/E12</f>
        <v>-6.4675084693563284E-2</v>
      </c>
      <c r="H13" s="42">
        <f t="shared" si="2"/>
        <v>-2483</v>
      </c>
      <c r="I13" s="53">
        <f>H13/E5</f>
        <v>-0.44981884057971017</v>
      </c>
      <c r="J13" s="37"/>
    </row>
    <row r="14" spans="4:13" x14ac:dyDescent="0.25">
      <c r="D14" s="33"/>
      <c r="F14" s="32"/>
      <c r="G14" s="70"/>
      <c r="I14" s="31"/>
    </row>
    <row r="15" spans="4:13" x14ac:dyDescent="0.25">
      <c r="D15" s="35" t="s">
        <v>38</v>
      </c>
      <c r="F15" s="32"/>
    </row>
    <row r="16" spans="4:13" x14ac:dyDescent="0.25">
      <c r="D16" s="33"/>
      <c r="F16" s="32"/>
      <c r="M16" s="37"/>
    </row>
    <row r="17" spans="4:6" x14ac:dyDescent="0.25">
      <c r="D17" s="33"/>
      <c r="F17" s="32"/>
    </row>
    <row r="18" spans="4:6" x14ac:dyDescent="0.25">
      <c r="D18" s="33"/>
      <c r="F18" s="32"/>
    </row>
    <row r="21" spans="4:6" x14ac:dyDescent="0.25">
      <c r="F21" s="31"/>
    </row>
  </sheetData>
  <sheetProtection algorithmName="SHA-512" hashValue="TJYF5y4LQbk4dyyFOaQS0w65NDKzd0Kjdk87QQqtCz2ufL8INCRzmVbJw7c0r3/tyk5MyF38PfdXPSvRq5gXIg==" saltValue="3Grq6MLEPw6SqCtdhyJEM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5762-89FB-4662-A0E9-F32783120010}">
  <dimension ref="A1:M70"/>
  <sheetViews>
    <sheetView workbookViewId="0">
      <selection activeCell="J57" sqref="J57"/>
    </sheetView>
  </sheetViews>
  <sheetFormatPr defaultRowHeight="15" x14ac:dyDescent="0.25"/>
  <cols>
    <col min="1" max="1" width="42.7109375" customWidth="1"/>
    <col min="8" max="8" width="10" customWidth="1"/>
  </cols>
  <sheetData>
    <row r="1" spans="1:13" ht="21" x14ac:dyDescent="0.35">
      <c r="A1" s="54" t="s">
        <v>58</v>
      </c>
      <c r="B1" s="32"/>
      <c r="C1" s="32"/>
      <c r="D1" s="32"/>
      <c r="E1" s="32"/>
      <c r="F1" s="32"/>
      <c r="G1" s="32"/>
      <c r="H1" s="32"/>
      <c r="I1" s="32"/>
    </row>
    <row r="2" spans="1:13" x14ac:dyDescent="0.25">
      <c r="B2" s="32"/>
      <c r="C2" s="32"/>
      <c r="D2" s="32"/>
      <c r="E2" s="32"/>
      <c r="F2" s="32"/>
      <c r="G2" s="32"/>
      <c r="H2" s="32"/>
      <c r="I2" s="32"/>
    </row>
    <row r="3" spans="1:13" ht="15.75" x14ac:dyDescent="0.25">
      <c r="A3" s="87" t="s">
        <v>69</v>
      </c>
      <c r="B3" s="88"/>
      <c r="C3" s="88"/>
      <c r="D3" s="55"/>
      <c r="E3" s="55"/>
      <c r="F3" s="55"/>
      <c r="G3" s="55"/>
      <c r="H3" s="55"/>
      <c r="I3" s="56"/>
      <c r="J3" s="56"/>
      <c r="K3" s="56"/>
      <c r="L3" s="56"/>
      <c r="M3" s="56"/>
    </row>
    <row r="4" spans="1:13" x14ac:dyDescent="0.25">
      <c r="A4" s="58"/>
      <c r="B4" s="58">
        <v>2017</v>
      </c>
      <c r="C4" s="58">
        <v>2018</v>
      </c>
      <c r="D4" s="58">
        <v>2019</v>
      </c>
      <c r="E4" s="58">
        <v>2020</v>
      </c>
      <c r="F4" s="58">
        <v>2021</v>
      </c>
      <c r="G4" s="58">
        <v>2022</v>
      </c>
      <c r="H4" s="58">
        <v>2023</v>
      </c>
      <c r="I4" s="58">
        <v>2024</v>
      </c>
    </row>
    <row r="5" spans="1:13" x14ac:dyDescent="0.25">
      <c r="A5" s="60" t="s">
        <v>60</v>
      </c>
      <c r="B5" s="67">
        <f>[1]Data!M3</f>
        <v>535</v>
      </c>
      <c r="C5" s="67">
        <f>[1]Data!M6</f>
        <v>409</v>
      </c>
      <c r="D5" s="67">
        <f>[1]Data!M9</f>
        <v>362</v>
      </c>
      <c r="E5" s="67">
        <f>[1]Data!M12</f>
        <v>256</v>
      </c>
      <c r="F5" s="67">
        <f>[1]Data!M15</f>
        <v>177</v>
      </c>
      <c r="G5" s="67">
        <f>[1]Data!M18</f>
        <v>151</v>
      </c>
      <c r="H5" s="67">
        <f>[1]Data!M21</f>
        <v>165</v>
      </c>
      <c r="I5" s="71">
        <v>192</v>
      </c>
      <c r="J5" s="62"/>
      <c r="K5" s="62"/>
      <c r="L5" s="62"/>
      <c r="M5" s="62"/>
    </row>
    <row r="6" spans="1:13" x14ac:dyDescent="0.25">
      <c r="A6" s="63"/>
      <c r="B6" s="17"/>
      <c r="C6" s="64"/>
      <c r="D6" s="64"/>
      <c r="E6" s="64"/>
      <c r="F6" s="64"/>
      <c r="G6" s="64"/>
      <c r="H6" s="64"/>
      <c r="I6" s="64"/>
    </row>
    <row r="7" spans="1:13" x14ac:dyDescent="0.25">
      <c r="A7" s="63" t="s">
        <v>76</v>
      </c>
      <c r="B7" s="17"/>
      <c r="C7" s="64"/>
      <c r="D7" s="64"/>
      <c r="E7" s="64"/>
      <c r="F7" s="64"/>
      <c r="G7" s="64"/>
      <c r="H7" s="64"/>
      <c r="I7" s="64"/>
    </row>
    <row r="8" spans="1:13" x14ac:dyDescent="0.25">
      <c r="A8" s="63"/>
      <c r="B8" s="17"/>
      <c r="C8" s="64"/>
      <c r="D8" s="64"/>
      <c r="E8" s="64"/>
      <c r="F8" s="64"/>
      <c r="G8" s="64"/>
      <c r="H8" s="64"/>
      <c r="I8" s="64"/>
    </row>
    <row r="9" spans="1:13" x14ac:dyDescent="0.25">
      <c r="A9" s="63"/>
      <c r="B9" s="17"/>
      <c r="C9" s="64"/>
      <c r="D9" s="64"/>
      <c r="E9" s="64"/>
      <c r="F9" s="64"/>
      <c r="G9" s="64"/>
      <c r="H9" s="64"/>
      <c r="I9" s="64"/>
    </row>
    <row r="10" spans="1:13" x14ac:dyDescent="0.25">
      <c r="A10" s="63"/>
      <c r="B10" s="17"/>
      <c r="C10" s="64"/>
      <c r="D10" s="64"/>
      <c r="E10" s="64"/>
      <c r="F10" s="64"/>
      <c r="G10" s="64"/>
      <c r="H10" s="64"/>
      <c r="I10" s="64"/>
    </row>
    <row r="11" spans="1:13" x14ac:dyDescent="0.25">
      <c r="A11" s="63"/>
      <c r="B11" s="17"/>
      <c r="C11" s="64"/>
      <c r="D11" s="64"/>
      <c r="E11" s="64"/>
      <c r="F11" s="64"/>
      <c r="G11" s="64"/>
      <c r="H11" s="64"/>
      <c r="I11" s="64"/>
    </row>
    <row r="12" spans="1:13" x14ac:dyDescent="0.25">
      <c r="A12" s="63"/>
      <c r="B12" s="17"/>
      <c r="C12" s="64"/>
      <c r="D12" s="64"/>
      <c r="E12" s="64"/>
      <c r="F12" s="64"/>
      <c r="G12" s="64"/>
      <c r="H12" s="64"/>
      <c r="I12" s="64"/>
    </row>
    <row r="13" spans="1:13" x14ac:dyDescent="0.25">
      <c r="A13" s="63"/>
      <c r="B13" s="17"/>
      <c r="C13" s="64"/>
      <c r="D13" s="64"/>
      <c r="E13" s="64"/>
      <c r="F13" s="64"/>
      <c r="G13" s="64"/>
      <c r="H13" s="64"/>
      <c r="I13" s="64"/>
    </row>
    <row r="14" spans="1:13" x14ac:dyDescent="0.25">
      <c r="A14" s="63"/>
      <c r="B14" s="17"/>
      <c r="C14" s="64"/>
      <c r="D14" s="64"/>
      <c r="E14" s="64"/>
      <c r="F14" s="64"/>
      <c r="G14" s="64"/>
      <c r="H14" s="64"/>
      <c r="I14" s="64"/>
    </row>
    <row r="15" spans="1:13" x14ac:dyDescent="0.25">
      <c r="A15" s="63"/>
      <c r="B15" s="17"/>
      <c r="C15" s="64"/>
      <c r="D15" s="64"/>
      <c r="E15" s="64"/>
      <c r="F15" s="64"/>
      <c r="G15" s="64"/>
      <c r="H15" s="64"/>
      <c r="I15" s="64"/>
    </row>
    <row r="16" spans="1:13" x14ac:dyDescent="0.25">
      <c r="A16" s="63"/>
      <c r="B16" s="17"/>
      <c r="C16" s="64"/>
      <c r="D16" s="64"/>
      <c r="E16" s="64"/>
      <c r="F16" s="64"/>
      <c r="G16" s="64"/>
      <c r="H16" s="64"/>
      <c r="I16" s="64"/>
    </row>
    <row r="17" spans="1:13" x14ac:dyDescent="0.25">
      <c r="A17" s="63"/>
      <c r="B17" s="17"/>
      <c r="C17" s="64"/>
      <c r="D17" s="64"/>
      <c r="E17" s="64"/>
      <c r="F17" s="64"/>
      <c r="G17" s="64"/>
      <c r="H17" s="64"/>
      <c r="I17" s="64"/>
    </row>
    <row r="18" spans="1:13" x14ac:dyDescent="0.25">
      <c r="A18" s="63"/>
      <c r="B18" s="17"/>
      <c r="C18" s="64"/>
      <c r="D18" s="64"/>
      <c r="E18" s="64"/>
      <c r="F18" s="64"/>
      <c r="G18" s="64"/>
      <c r="H18" s="64"/>
      <c r="I18" s="64"/>
    </row>
    <row r="19" spans="1:13" ht="15.75" x14ac:dyDescent="0.25">
      <c r="A19" s="88" t="s">
        <v>70</v>
      </c>
      <c r="B19" s="88"/>
      <c r="C19" s="88"/>
      <c r="D19" s="55"/>
      <c r="E19" s="55"/>
      <c r="F19" s="55"/>
      <c r="G19" s="55"/>
      <c r="H19" s="55"/>
      <c r="I19" s="56"/>
      <c r="J19" s="56"/>
      <c r="K19" s="56"/>
      <c r="L19" s="56"/>
      <c r="M19" s="56"/>
    </row>
    <row r="20" spans="1:13" x14ac:dyDescent="0.25">
      <c r="A20" s="57" t="s">
        <v>59</v>
      </c>
      <c r="B20" s="58">
        <v>2017</v>
      </c>
      <c r="C20" s="58">
        <v>2018</v>
      </c>
      <c r="D20" s="58">
        <v>2019</v>
      </c>
      <c r="E20" s="58">
        <v>2020</v>
      </c>
      <c r="F20" s="58">
        <v>2021</v>
      </c>
      <c r="G20" s="58">
        <v>2022</v>
      </c>
      <c r="H20" s="58">
        <v>2023</v>
      </c>
      <c r="I20" s="58">
        <v>2024</v>
      </c>
      <c r="J20" s="59"/>
      <c r="K20" s="59"/>
      <c r="L20" s="59"/>
      <c r="M20" s="59"/>
    </row>
    <row r="21" spans="1:13" x14ac:dyDescent="0.25">
      <c r="A21" s="60" t="s">
        <v>60</v>
      </c>
      <c r="B21" s="67">
        <f>[1]Data!M26</f>
        <v>777</v>
      </c>
      <c r="C21" s="67">
        <f>[1]Data!M29</f>
        <v>693</v>
      </c>
      <c r="D21" s="67">
        <f>[1]Data!M32</f>
        <v>679</v>
      </c>
      <c r="E21" s="67">
        <f>[1]Data!M35</f>
        <v>556</v>
      </c>
      <c r="F21" s="67">
        <f>[1]Data!M38</f>
        <v>536</v>
      </c>
      <c r="G21" s="67">
        <f>[1]Data!M41</f>
        <v>648</v>
      </c>
      <c r="H21" s="67">
        <f>[1]Data!M44</f>
        <v>508</v>
      </c>
      <c r="I21" s="71">
        <v>418</v>
      </c>
      <c r="J21" s="62"/>
      <c r="K21" s="62"/>
      <c r="L21" s="62"/>
    </row>
    <row r="22" spans="1:13" x14ac:dyDescent="0.25">
      <c r="A22" s="65"/>
      <c r="B22" s="66"/>
      <c r="C22" s="66"/>
      <c r="D22" s="66"/>
      <c r="E22" s="66"/>
      <c r="F22" s="66"/>
      <c r="G22" s="66"/>
      <c r="H22" s="66"/>
      <c r="I22" s="61"/>
      <c r="J22" s="62"/>
      <c r="K22" s="62"/>
      <c r="L22" s="62"/>
    </row>
    <row r="23" spans="1:13" x14ac:dyDescent="0.25">
      <c r="A23" s="65"/>
      <c r="B23" s="66"/>
      <c r="C23" s="66"/>
      <c r="D23" s="66"/>
      <c r="E23" s="66"/>
      <c r="F23" s="66"/>
      <c r="G23" s="66"/>
      <c r="H23" s="66"/>
      <c r="I23" s="61"/>
      <c r="J23" s="62"/>
      <c r="K23" s="62"/>
      <c r="L23" s="62"/>
    </row>
    <row r="24" spans="1:13" x14ac:dyDescent="0.25">
      <c r="A24" s="65"/>
      <c r="B24" s="66"/>
      <c r="C24" s="66"/>
      <c r="D24" s="66"/>
      <c r="E24" s="66"/>
      <c r="F24" s="66"/>
      <c r="G24" s="66"/>
      <c r="H24" s="66"/>
      <c r="I24" s="61"/>
      <c r="J24" s="62"/>
      <c r="K24" s="62"/>
      <c r="L24" s="62"/>
    </row>
    <row r="25" spans="1:13" x14ac:dyDescent="0.25">
      <c r="B25" s="32"/>
      <c r="C25" s="32"/>
      <c r="D25" s="32"/>
      <c r="E25" s="32"/>
      <c r="F25" s="32"/>
      <c r="G25" s="32"/>
      <c r="H25" s="32"/>
      <c r="I25" s="32"/>
    </row>
    <row r="26" spans="1:13" x14ac:dyDescent="0.25">
      <c r="B26" s="32"/>
      <c r="C26" s="32"/>
      <c r="D26" s="32"/>
      <c r="E26" s="32"/>
      <c r="F26" s="32"/>
      <c r="G26" s="32"/>
      <c r="H26" s="32"/>
      <c r="I26" s="32"/>
    </row>
    <row r="27" spans="1:13" x14ac:dyDescent="0.25">
      <c r="B27" s="32"/>
      <c r="C27" s="32"/>
      <c r="D27" s="32"/>
      <c r="E27" s="32"/>
      <c r="F27" s="32"/>
      <c r="G27" s="32"/>
      <c r="H27" s="32"/>
      <c r="I27" s="32"/>
    </row>
    <row r="28" spans="1:13" x14ac:dyDescent="0.25">
      <c r="B28" s="32"/>
      <c r="C28" s="32"/>
      <c r="D28" s="32"/>
      <c r="E28" s="32"/>
      <c r="F28" s="32"/>
      <c r="G28" s="32"/>
      <c r="H28" s="32"/>
      <c r="I28" s="32"/>
    </row>
    <row r="29" spans="1:13" x14ac:dyDescent="0.25">
      <c r="B29" s="32"/>
      <c r="C29" s="32"/>
      <c r="D29" s="32"/>
      <c r="E29" s="32"/>
      <c r="F29" s="32"/>
      <c r="G29" s="32"/>
      <c r="H29" s="32"/>
      <c r="I29" s="32"/>
    </row>
    <row r="30" spans="1:13" x14ac:dyDescent="0.25">
      <c r="B30" s="32"/>
      <c r="C30" s="32"/>
      <c r="D30" s="32"/>
      <c r="E30" s="32"/>
      <c r="F30" s="32"/>
      <c r="G30" s="32"/>
      <c r="H30" s="32"/>
      <c r="I30" s="32"/>
    </row>
    <row r="31" spans="1:13" x14ac:dyDescent="0.25">
      <c r="B31" s="32"/>
      <c r="C31" s="32"/>
      <c r="D31" s="32"/>
      <c r="E31" s="32"/>
      <c r="F31" s="32"/>
      <c r="G31" s="32"/>
      <c r="H31" s="32"/>
      <c r="I31" s="32"/>
    </row>
    <row r="32" spans="1:13" x14ac:dyDescent="0.25"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62" t="s">
        <v>71</v>
      </c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B41" s="61">
        <v>2017</v>
      </c>
      <c r="C41" s="61">
        <v>2018</v>
      </c>
      <c r="D41" s="61">
        <v>2019</v>
      </c>
      <c r="E41" s="61">
        <v>2020</v>
      </c>
      <c r="F41" s="61">
        <v>2021</v>
      </c>
      <c r="G41" s="61">
        <v>2022</v>
      </c>
      <c r="H41" s="61">
        <v>2023</v>
      </c>
      <c r="I41" s="61">
        <v>2024</v>
      </c>
    </row>
    <row r="42" spans="1:9" x14ac:dyDescent="0.25">
      <c r="A42" t="s">
        <v>72</v>
      </c>
      <c r="B42" s="32">
        <v>777</v>
      </c>
      <c r="C42" s="32">
        <v>693</v>
      </c>
      <c r="D42" s="32">
        <v>679</v>
      </c>
      <c r="E42" s="32">
        <v>556</v>
      </c>
      <c r="F42" s="32">
        <v>536</v>
      </c>
      <c r="G42" s="32">
        <v>648</v>
      </c>
      <c r="H42" s="32">
        <v>508</v>
      </c>
      <c r="I42" s="32">
        <v>418</v>
      </c>
    </row>
    <row r="43" spans="1:9" x14ac:dyDescent="0.25">
      <c r="A43" t="s">
        <v>73</v>
      </c>
      <c r="B43" s="32">
        <v>535</v>
      </c>
      <c r="C43" s="32">
        <v>409</v>
      </c>
      <c r="D43" s="32">
        <v>362</v>
      </c>
      <c r="E43" s="32">
        <v>256</v>
      </c>
      <c r="F43" s="32">
        <v>177</v>
      </c>
      <c r="G43" s="32">
        <v>151</v>
      </c>
      <c r="H43" s="32">
        <v>165</v>
      </c>
      <c r="I43" s="32">
        <v>192</v>
      </c>
    </row>
    <row r="44" spans="1:9" x14ac:dyDescent="0.25">
      <c r="A44" t="s">
        <v>74</v>
      </c>
      <c r="B44" s="32">
        <f>B43-B42</f>
        <v>-242</v>
      </c>
      <c r="C44" s="32">
        <f t="shared" ref="C44:I44" si="0">C43-C42</f>
        <v>-284</v>
      </c>
      <c r="D44" s="32">
        <f t="shared" si="0"/>
        <v>-317</v>
      </c>
      <c r="E44" s="32">
        <f t="shared" si="0"/>
        <v>-300</v>
      </c>
      <c r="F44" s="32">
        <f t="shared" si="0"/>
        <v>-359</v>
      </c>
      <c r="G44" s="32">
        <f t="shared" si="0"/>
        <v>-497</v>
      </c>
      <c r="H44" s="32">
        <f t="shared" si="0"/>
        <v>-343</v>
      </c>
      <c r="I44" s="32">
        <f t="shared" si="0"/>
        <v>-226</v>
      </c>
    </row>
    <row r="45" spans="1:9" x14ac:dyDescent="0.25"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B48" s="32"/>
      <c r="C48" s="32"/>
      <c r="D48" s="32"/>
      <c r="E48" s="32"/>
      <c r="F48" s="32"/>
      <c r="G48" s="32"/>
      <c r="H48" s="32"/>
      <c r="I48" s="32"/>
    </row>
    <row r="49" spans="2:9" x14ac:dyDescent="0.25">
      <c r="B49" s="32"/>
      <c r="C49" s="32"/>
      <c r="D49" s="32"/>
      <c r="E49" s="32"/>
      <c r="F49" s="32"/>
      <c r="G49" s="32"/>
      <c r="H49" s="32"/>
      <c r="I49" s="32"/>
    </row>
    <row r="50" spans="2:9" x14ac:dyDescent="0.25">
      <c r="B50" s="32"/>
      <c r="C50" s="32"/>
      <c r="D50" s="32"/>
      <c r="E50" s="32"/>
      <c r="F50" s="32"/>
      <c r="G50" s="32"/>
      <c r="H50" s="32"/>
      <c r="I50" s="32"/>
    </row>
    <row r="62" spans="2:9" x14ac:dyDescent="0.25">
      <c r="B62" s="62" t="s">
        <v>75</v>
      </c>
    </row>
    <row r="63" spans="2:9" x14ac:dyDescent="0.25">
      <c r="B63">
        <v>2017</v>
      </c>
      <c r="C63">
        <v>-242</v>
      </c>
    </row>
    <row r="64" spans="2:9" x14ac:dyDescent="0.25">
      <c r="B64">
        <v>2018</v>
      </c>
      <c r="C64">
        <v>-284</v>
      </c>
    </row>
    <row r="65" spans="2:3" x14ac:dyDescent="0.25">
      <c r="B65">
        <v>2019</v>
      </c>
      <c r="C65">
        <v>-317</v>
      </c>
    </row>
    <row r="66" spans="2:3" x14ac:dyDescent="0.25">
      <c r="B66">
        <v>2020</v>
      </c>
      <c r="C66">
        <v>-300</v>
      </c>
    </row>
    <row r="67" spans="2:3" x14ac:dyDescent="0.25">
      <c r="B67">
        <v>2021</v>
      </c>
      <c r="C67">
        <v>-359</v>
      </c>
    </row>
    <row r="68" spans="2:3" x14ac:dyDescent="0.25">
      <c r="B68">
        <v>2022</v>
      </c>
      <c r="C68">
        <v>-497</v>
      </c>
    </row>
    <row r="69" spans="2:3" x14ac:dyDescent="0.25">
      <c r="B69">
        <v>2023</v>
      </c>
      <c r="C69">
        <v>-343</v>
      </c>
    </row>
    <row r="70" spans="2:3" x14ac:dyDescent="0.25">
      <c r="B70">
        <v>2024</v>
      </c>
      <c r="C70">
        <v>-226</v>
      </c>
    </row>
  </sheetData>
  <sheetProtection algorithmName="SHA-512" hashValue="65VTyClgmG+xPyALmg1QjufxI4D26vAKmoeUanjf1oLO+Jyu5XBa2QY2dWpJ/6CIdbs8rTTHF1R6m4wkr/vUxg==" saltValue="D1WoovycVxB7/64jczVLNA==" spinCount="100000" sheet="1" objects="1" scenarios="1" selectLockedCells="1" selectUnlockedCells="1"/>
  <mergeCells count="2">
    <mergeCell ref="A3:C3"/>
    <mergeCell ref="A19:C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4A5F-8923-4166-8B97-A1510CDAF963}">
  <dimension ref="A1:C28"/>
  <sheetViews>
    <sheetView topLeftCell="A2" workbookViewId="0">
      <selection activeCell="B17" sqref="B17"/>
    </sheetView>
  </sheetViews>
  <sheetFormatPr defaultRowHeight="15" x14ac:dyDescent="0.25"/>
  <cols>
    <col min="1" max="1" width="10" customWidth="1"/>
    <col min="3" max="3" width="9.85546875" customWidth="1"/>
  </cols>
  <sheetData>
    <row r="1" spans="1:3" x14ac:dyDescent="0.25">
      <c r="A1" t="s">
        <v>42</v>
      </c>
      <c r="B1" t="s">
        <v>43</v>
      </c>
      <c r="C1" t="s">
        <v>44</v>
      </c>
    </row>
    <row r="2" spans="1:3" x14ac:dyDescent="0.25">
      <c r="A2" s="33">
        <v>42186</v>
      </c>
      <c r="B2" s="31">
        <v>-1.34E-2</v>
      </c>
    </row>
    <row r="3" spans="1:3" x14ac:dyDescent="0.25">
      <c r="A3" s="33">
        <v>42552</v>
      </c>
      <c r="B3" s="31">
        <v>3.2715376226826608E-3</v>
      </c>
    </row>
    <row r="4" spans="1:3" x14ac:dyDescent="0.25">
      <c r="A4" s="33">
        <v>42917</v>
      </c>
      <c r="B4" s="31">
        <v>-3.4782608695652174E-2</v>
      </c>
    </row>
    <row r="5" spans="1:3" x14ac:dyDescent="0.25">
      <c r="A5" s="33">
        <v>43282</v>
      </c>
      <c r="B5" s="31">
        <v>-8.2608695652173908E-2</v>
      </c>
    </row>
    <row r="6" spans="1:3" x14ac:dyDescent="0.25">
      <c r="A6" s="33">
        <v>43647</v>
      </c>
      <c r="B6" s="31">
        <v>-0.13623188405797101</v>
      </c>
    </row>
    <row r="7" spans="1:3" x14ac:dyDescent="0.25">
      <c r="A7" s="33">
        <v>44013</v>
      </c>
      <c r="B7" s="31">
        <v>-0.18913043478260869</v>
      </c>
    </row>
    <row r="8" spans="1:3" x14ac:dyDescent="0.25">
      <c r="A8" s="33">
        <v>44378</v>
      </c>
      <c r="B8" s="31">
        <v>-0.26394927536231882</v>
      </c>
    </row>
    <row r="9" spans="1:3" x14ac:dyDescent="0.25">
      <c r="A9" s="33">
        <v>44743</v>
      </c>
      <c r="B9" s="31">
        <v>-0.34891304347826085</v>
      </c>
      <c r="C9" s="31">
        <f>_xlfn.FORECAST.ETS(A9,$B$2:$B$9,$A$2:$A$9,1,1)</f>
        <v>-0.34886705406717172</v>
      </c>
    </row>
    <row r="10" spans="1:3" x14ac:dyDescent="0.25">
      <c r="A10" s="33">
        <v>45108</v>
      </c>
      <c r="B10" s="31">
        <v>-0.4118</v>
      </c>
      <c r="C10" s="31">
        <f>_xlfn.FORECAST.ETS(A10,$B$2:$B$9,$A$2:$A$9,1,1)</f>
        <v>-0.42236162555759127</v>
      </c>
    </row>
    <row r="11" spans="1:3" x14ac:dyDescent="0.25">
      <c r="A11" s="33">
        <v>45474</v>
      </c>
      <c r="B11" s="31">
        <v>-0.44979999999999998</v>
      </c>
      <c r="C11" s="31">
        <f>_xlfn.FORECAST.ETS(A11,$B$2:$B$9,$A$2:$A$9,1,1)</f>
        <v>-0.49585619704801082</v>
      </c>
    </row>
    <row r="12" spans="1:3" x14ac:dyDescent="0.25">
      <c r="A12" s="33">
        <v>45839</v>
      </c>
      <c r="C12" s="31">
        <f>_xlfn.FORECAST.ETS(A12,$B$2:$B$9,$A$2:$A$9,1,1)</f>
        <v>-0.56935076853843036</v>
      </c>
    </row>
    <row r="13" spans="1:3" x14ac:dyDescent="0.25">
      <c r="A13" s="33">
        <v>46204</v>
      </c>
      <c r="C13" s="31">
        <f>_xlfn.FORECAST.ETS(A13,$B$2:$B$9,$A$2:$A$9,1,1)</f>
        <v>-0.64284534002884985</v>
      </c>
    </row>
    <row r="28" spans="1:1" x14ac:dyDescent="0.25">
      <c r="A28" s="36" t="s">
        <v>55</v>
      </c>
    </row>
  </sheetData>
  <sheetProtection algorithmName="SHA-512" hashValue="lQZxDmdYfgyf4ejhkjKYPE/rOIr4UaecBtKnvwDhraWusDq+OV34S90ssomiKug821DmyO+r2AcrCVAYHlGguw==" saltValue="AHcmSJQ62dnTdtnIU3qb3w==" spinCount="100000" sheet="1" objects="1" scenarios="1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A682-E63E-4B36-BAEE-DFDF9CFE897F}">
  <dimension ref="A1:C29"/>
  <sheetViews>
    <sheetView workbookViewId="0">
      <selection activeCell="T24" sqref="T24"/>
    </sheetView>
  </sheetViews>
  <sheetFormatPr defaultRowHeight="15" x14ac:dyDescent="0.25"/>
  <cols>
    <col min="1" max="1" width="10" customWidth="1"/>
    <col min="3" max="3" width="9.85546875" customWidth="1"/>
  </cols>
  <sheetData>
    <row r="1" spans="1:3" x14ac:dyDescent="0.25">
      <c r="A1" t="s">
        <v>42</v>
      </c>
      <c r="B1" t="s">
        <v>43</v>
      </c>
      <c r="C1" t="s">
        <v>44</v>
      </c>
    </row>
    <row r="2" spans="1:3" x14ac:dyDescent="0.25">
      <c r="A2" s="33">
        <v>42186</v>
      </c>
      <c r="B2">
        <v>5502</v>
      </c>
    </row>
    <row r="3" spans="1:3" x14ac:dyDescent="0.25">
      <c r="A3" s="33">
        <v>42552</v>
      </c>
      <c r="B3">
        <v>5520</v>
      </c>
    </row>
    <row r="4" spans="1:3" x14ac:dyDescent="0.25">
      <c r="A4" s="33">
        <v>42917</v>
      </c>
      <c r="B4">
        <v>5328</v>
      </c>
    </row>
    <row r="5" spans="1:3" x14ac:dyDescent="0.25">
      <c r="A5" s="33">
        <v>43282</v>
      </c>
      <c r="B5">
        <v>5064</v>
      </c>
    </row>
    <row r="6" spans="1:3" x14ac:dyDescent="0.25">
      <c r="A6" s="33">
        <v>43647</v>
      </c>
      <c r="B6">
        <v>4768</v>
      </c>
    </row>
    <row r="7" spans="1:3" x14ac:dyDescent="0.25">
      <c r="A7" s="33">
        <v>44013</v>
      </c>
      <c r="B7">
        <v>4476</v>
      </c>
    </row>
    <row r="8" spans="1:3" x14ac:dyDescent="0.25">
      <c r="A8" s="33">
        <v>44378</v>
      </c>
      <c r="B8">
        <v>4063</v>
      </c>
    </row>
    <row r="9" spans="1:3" x14ac:dyDescent="0.25">
      <c r="A9" s="33">
        <v>44743</v>
      </c>
      <c r="B9">
        <v>3594</v>
      </c>
      <c r="C9" s="34">
        <f>_xlfn.FORECAST.ETS(A9,$B$2:$B$9,$A$2:$A$9,1,1)</f>
        <v>3594.1744864292805</v>
      </c>
    </row>
    <row r="10" spans="1:3" x14ac:dyDescent="0.25">
      <c r="A10" s="33">
        <v>45108</v>
      </c>
      <c r="B10">
        <v>3247</v>
      </c>
      <c r="C10" s="34">
        <f>_xlfn.FORECAST.ETS(A10,$B$2:$B$9,$A$2:$A$9,1,1)</f>
        <v>3146.8253831103693</v>
      </c>
    </row>
    <row r="11" spans="1:3" x14ac:dyDescent="0.25">
      <c r="A11" s="33">
        <v>45474</v>
      </c>
      <c r="B11">
        <v>3037</v>
      </c>
      <c r="C11" s="34">
        <f>_xlfn.FORECAST.ETS(A11,$B$2:$B$9,$A$2:$A$9,1,1)</f>
        <v>2699.4762797914582</v>
      </c>
    </row>
    <row r="12" spans="1:3" x14ac:dyDescent="0.25">
      <c r="A12" s="33">
        <v>45839</v>
      </c>
      <c r="C12" s="34">
        <f>_xlfn.FORECAST.ETS(A12,$B$2:$B$9,$A$2:$A$9,1,1)</f>
        <v>2252.1271764725475</v>
      </c>
    </row>
    <row r="13" spans="1:3" x14ac:dyDescent="0.25">
      <c r="A13" s="33">
        <v>46204</v>
      </c>
      <c r="C13" s="34">
        <f>_xlfn.FORECAST.ETS(A13,$B$2:$B$9,$A$2:$A$9,1,1)</f>
        <v>1804.7780731536363</v>
      </c>
    </row>
    <row r="29" spans="1:1" x14ac:dyDescent="0.25">
      <c r="A29" s="36" t="s">
        <v>55</v>
      </c>
    </row>
  </sheetData>
  <sheetProtection algorithmName="SHA-512" hashValue="qFjqPGorz0kB8D33Y5Ah+ixU+IDsXKAkI9BY5hEbGi39/QtxAn130KCwMAf5d9N7HSpiT7+q4W+VDOdUlvk4pw==" saltValue="VC7rvimAmuW4/d7pZ1GM2Q==" spinCount="100000" sheet="1" objects="1" scenarios="1" selectLockedCells="1" selectUnlockedCells="1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Change 2016-2024 Nat and by LA</vt:lpstr>
      <vt:lpstr>Annual &amp; Cumulative Change 2016</vt:lpstr>
      <vt:lpstr>New Registrations &amp; Cancellatio</vt:lpstr>
      <vt:lpstr>Decline Actual &amp; Projected in %</vt:lpstr>
      <vt:lpstr>Decline Actual &amp; Projected 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McAlister</dc:creator>
  <cp:lastModifiedBy>Jennifer Ross</cp:lastModifiedBy>
  <cp:lastPrinted>2021-11-12T13:53:53Z</cp:lastPrinted>
  <dcterms:created xsi:type="dcterms:W3CDTF">2021-11-12T12:46:04Z</dcterms:created>
  <dcterms:modified xsi:type="dcterms:W3CDTF">2024-11-28T15:56:34Z</dcterms:modified>
</cp:coreProperties>
</file>